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45" windowWidth="15300" windowHeight="6210" activeTab="2"/>
  </bookViews>
  <sheets>
    <sheet name="BSL removals" sheetId="2" r:id="rId1"/>
    <sheet name="Pr-project trees" sheetId="3" r:id="rId2"/>
    <sheet name="Soil Carbon" sheetId="4" r:id="rId3"/>
  </sheets>
  <definedNames>
    <definedName name="_ftn1" localSheetId="0">'BSL removals'!$A$9</definedName>
    <definedName name="_ftnref1" localSheetId="0">'BSL removals'!$C$1</definedName>
  </definedNames>
  <calcPr calcId="124519"/>
</workbook>
</file>

<file path=xl/calcChain.xml><?xml version="1.0" encoding="utf-8"?>
<calcChain xmlns="http://schemas.openxmlformats.org/spreadsheetml/2006/main">
  <c r="B6" i="4"/>
  <c r="B7" s="1"/>
  <c r="D11"/>
  <c r="C11"/>
  <c r="D10"/>
  <c r="C10"/>
  <c r="C4"/>
  <c r="C5"/>
  <c r="C3"/>
  <c r="M7" i="3"/>
  <c r="K6"/>
  <c r="L6" s="1"/>
  <c r="J6"/>
  <c r="J3"/>
  <c r="F4"/>
  <c r="J4" s="1"/>
  <c r="G4"/>
  <c r="K4" s="1"/>
  <c r="H4"/>
  <c r="F5"/>
  <c r="H5" s="1"/>
  <c r="G5"/>
  <c r="K5" s="1"/>
  <c r="F6"/>
  <c r="G6"/>
  <c r="H3"/>
  <c r="G3"/>
  <c r="K3" s="1"/>
  <c r="F3"/>
  <c r="D7"/>
  <c r="E7"/>
  <c r="C7"/>
  <c r="B7"/>
  <c r="C6" i="4" l="1"/>
  <c r="C7" s="1"/>
  <c r="D7" s="1"/>
  <c r="L4" i="3"/>
  <c r="L3"/>
  <c r="H6"/>
  <c r="J5"/>
  <c r="L5" s="1"/>
  <c r="C7" i="2"/>
  <c r="D4"/>
  <c r="D5"/>
  <c r="D6" s="1"/>
  <c r="D3"/>
  <c r="C6"/>
  <c r="L7" i="3" l="1"/>
</calcChain>
</file>

<file path=xl/comments1.xml><?xml version="1.0" encoding="utf-8"?>
<comments xmlns="http://schemas.openxmlformats.org/spreadsheetml/2006/main">
  <authors>
    <author>Xiaoquan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Xiaoquan:</t>
        </r>
        <r>
          <rPr>
            <sz val="9"/>
            <color indexed="81"/>
            <rFont val="Tahoma"/>
            <family val="2"/>
          </rPr>
          <t xml:space="preserve">
data from registered PDD</t>
        </r>
      </text>
    </comment>
  </commentList>
</comments>
</file>

<file path=xl/comments2.xml><?xml version="1.0" encoding="utf-8"?>
<comments xmlns="http://schemas.openxmlformats.org/spreadsheetml/2006/main">
  <authors>
    <author>Xiaoquan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Xiaoquan:</t>
        </r>
        <r>
          <rPr>
            <sz val="9"/>
            <color indexed="81"/>
            <rFont val="Tahoma"/>
            <family val="2"/>
          </rPr>
          <t xml:space="preserve">
data from PDD table D-2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Xiaoquan:</t>
        </r>
        <r>
          <rPr>
            <sz val="9"/>
            <color indexed="81"/>
            <rFont val="Tahoma"/>
            <family val="2"/>
          </rPr>
          <t xml:space="preserve">
Data  from PDD table Annex 3-7.</t>
        </r>
      </text>
    </comment>
  </commentList>
</comments>
</file>

<file path=xl/sharedStrings.xml><?xml version="1.0" encoding="utf-8"?>
<sst xmlns="http://schemas.openxmlformats.org/spreadsheetml/2006/main" count="33" uniqueCount="26">
  <si>
    <t>Baseline strata ID</t>
  </si>
  <si>
    <t>AGB</t>
  </si>
  <si>
    <t>BGB</t>
  </si>
  <si>
    <t>Total</t>
  </si>
  <si>
    <t>BLS -1</t>
  </si>
  <si>
    <t>BLS -2</t>
  </si>
  <si>
    <t>BLS -3</t>
  </si>
  <si>
    <t>BLS -4</t>
  </si>
  <si>
    <t>Year No.</t>
  </si>
  <si>
    <t>Years</t>
  </si>
  <si>
    <r>
      <t>Jan 1</t>
    </r>
    <r>
      <rPr>
        <vertAlign val="superscript"/>
        <sz val="11"/>
        <color rgb="FF000000"/>
        <rFont val="Times New Roman"/>
        <family val="1"/>
      </rPr>
      <t>st</t>
    </r>
    <r>
      <rPr>
        <sz val="11"/>
        <color rgb="FF000000"/>
        <rFont val="Times New Roman"/>
        <family val="1"/>
      </rPr>
      <t>–June 30</t>
    </r>
    <r>
      <rPr>
        <vertAlign val="superscript"/>
        <sz val="11"/>
        <color rgb="FF000000"/>
        <rFont val="Times New Roman"/>
        <family val="1"/>
      </rPr>
      <t>th</t>
    </r>
    <r>
      <rPr>
        <sz val="11"/>
        <color rgb="FF000000"/>
        <rFont val="Times New Roman"/>
        <family val="1"/>
      </rPr>
      <t>2012</t>
    </r>
  </si>
  <si>
    <t>Total of the monitoring period</t>
  </si>
  <si>
    <t>Baseline net GHG  removals by sinks(t CO2)</t>
    <phoneticPr fontId="2" type="noConversion"/>
  </si>
  <si>
    <t>Cumulative Baseline net GHG  removals by sinks(t CO2)</t>
    <phoneticPr fontId="2" type="noConversion"/>
  </si>
  <si>
    <t>carbon stock (tC)</t>
  </si>
  <si>
    <t>Area in PDD</t>
    <phoneticPr fontId="2" type="noConversion"/>
  </si>
  <si>
    <t>ha</t>
    <phoneticPr fontId="2" type="noConversion"/>
  </si>
  <si>
    <t>ha</t>
    <phoneticPr fontId="2" type="noConversion"/>
  </si>
  <si>
    <t>Carbon stock (tC/ha)</t>
    <phoneticPr fontId="2" type="noConversion"/>
  </si>
  <si>
    <t>Carbon stock (tC)</t>
    <phoneticPr fontId="2" type="noConversion"/>
  </si>
  <si>
    <t>Area in MR</t>
    <phoneticPr fontId="2" type="noConversion"/>
  </si>
  <si>
    <t>tCO2</t>
    <phoneticPr fontId="2" type="noConversion"/>
  </si>
  <si>
    <t>year</t>
    <phoneticPr fontId="2" type="noConversion"/>
  </si>
  <si>
    <r>
      <t>Carbon stock changes (tC.yr</t>
    </r>
    <r>
      <rPr>
        <vertAlign val="superscript"/>
        <sz val="11"/>
        <color rgb="FF000000"/>
        <rFont val="Times New Roman"/>
        <family val="1"/>
      </rPr>
      <t>-1</t>
    </r>
    <r>
      <rPr>
        <sz val="11"/>
        <color rgb="FF000000"/>
        <rFont val="Times New Roman"/>
        <family val="1"/>
      </rPr>
      <t>)</t>
    </r>
  </si>
  <si>
    <r>
      <t>Carbon stock changes (tCO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.yr</t>
    </r>
    <r>
      <rPr>
        <vertAlign val="superscript"/>
        <sz val="11"/>
        <color rgb="FF000000"/>
        <rFont val="Times New Roman"/>
        <family val="1"/>
      </rPr>
      <t>-1</t>
    </r>
    <r>
      <rPr>
        <sz val="11"/>
        <color rgb="FF000000"/>
        <rFont val="Times New Roman"/>
        <family val="1"/>
      </rPr>
      <t>)</t>
    </r>
  </si>
  <si>
    <t>Data sources: Column L in SOC tool spreadsheet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</si>
</sst>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.0_ ;_ * \-#,##0.0_ ;_ * &quot;-&quot;??_ ;_ @_ "/>
    <numFmt numFmtId="166" formatCode="0.0000"/>
    <numFmt numFmtId="167" formatCode="#,##0.0"/>
    <numFmt numFmtId="168" formatCode="#,##0.00_ "/>
    <numFmt numFmtId="169" formatCode="#,##0.0_ "/>
  </numFmts>
  <fonts count="14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0"/>
      <name val="Calibri"/>
      <family val="2"/>
      <charset val="134"/>
      <scheme val="minor"/>
    </font>
    <font>
      <sz val="11"/>
      <color rgb="FF000000"/>
      <name val="Times New Roman"/>
      <family val="1"/>
    </font>
    <font>
      <vertAlign val="subscript"/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sz val="12"/>
      <color rgb="FF000000"/>
      <name val="宋体"/>
      <family val="3"/>
      <charset val="134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.5"/>
      <color rgb="FF000000"/>
      <name val="Times New Roman"/>
      <family val="1"/>
    </font>
    <font>
      <b/>
      <sz val="10.5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2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 wrapText="1"/>
    </xf>
    <xf numFmtId="165" fontId="0" fillId="0" borderId="0" xfId="1" applyNumberFormat="1" applyFont="1">
      <alignment vertical="center"/>
    </xf>
    <xf numFmtId="165" fontId="0" fillId="0" borderId="0" xfId="0" applyNumberForma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167" fontId="6" fillId="0" borderId="3" xfId="0" applyNumberFormat="1" applyFont="1" applyBorder="1" applyAlignment="1">
      <alignment horizontal="right" vertical="center" wrapText="1"/>
    </xf>
    <xf numFmtId="0" fontId="4" fillId="0" borderId="0" xfId="0" applyFont="1">
      <alignment vertical="center"/>
    </xf>
    <xf numFmtId="43" fontId="0" fillId="0" borderId="0" xfId="1" applyNumberFormat="1" applyFont="1">
      <alignment vertical="center"/>
    </xf>
    <xf numFmtId="43" fontId="4" fillId="0" borderId="0" xfId="1" applyFont="1">
      <alignment vertical="center"/>
    </xf>
    <xf numFmtId="168" fontId="0" fillId="0" borderId="0" xfId="0" applyNumberFormat="1">
      <alignment vertical="center"/>
    </xf>
    <xf numFmtId="169" fontId="0" fillId="0" borderId="0" xfId="0" applyNumberFormat="1">
      <alignment vertical="center"/>
    </xf>
    <xf numFmtId="164" fontId="6" fillId="0" borderId="6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4" fontId="3" fillId="2" borderId="6" xfId="0" applyNumberFormat="1" applyFont="1" applyFill="1" applyBorder="1" applyAlignment="1">
      <alignment horizontal="right" vertical="center" wrapText="1"/>
    </xf>
    <xf numFmtId="2" fontId="0" fillId="0" borderId="0" xfId="0" applyNumberForma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常规" xfId="0" builtinId="0"/>
    <cellStyle name="超链接" xfId="2" builtin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D15" sqref="D15"/>
    </sheetView>
  </sheetViews>
  <sheetFormatPr defaultRowHeight="15"/>
  <cols>
    <col min="1" max="1" width="16.5703125" customWidth="1"/>
    <col min="2" max="2" width="19.140625" customWidth="1"/>
    <col min="3" max="3" width="17.28515625" customWidth="1"/>
    <col min="4" max="4" width="26.7109375" customWidth="1"/>
    <col min="5" max="5" width="10.5703125" bestFit="1" customWidth="1"/>
  </cols>
  <sheetData>
    <row r="1" spans="1:5" ht="45">
      <c r="A1" s="7" t="s">
        <v>8</v>
      </c>
      <c r="B1" s="7" t="s">
        <v>9</v>
      </c>
      <c r="C1" s="8" t="s">
        <v>12</v>
      </c>
      <c r="D1" s="8" t="s">
        <v>13</v>
      </c>
    </row>
    <row r="2" spans="1:5" ht="15.75" thickBot="1">
      <c r="A2" s="10">
        <v>1</v>
      </c>
      <c r="B2" s="9">
        <v>2008</v>
      </c>
      <c r="C2" s="9">
        <v>374</v>
      </c>
      <c r="D2" s="9">
        <v>374</v>
      </c>
    </row>
    <row r="3" spans="1:5" ht="15.75" thickBot="1">
      <c r="A3" s="10">
        <v>2</v>
      </c>
      <c r="B3" s="9">
        <v>2009</v>
      </c>
      <c r="C3" s="9">
        <v>430</v>
      </c>
      <c r="D3" s="9">
        <f>D2+C3</f>
        <v>804</v>
      </c>
    </row>
    <row r="4" spans="1:5" ht="15.75" thickBot="1">
      <c r="A4" s="10">
        <v>3</v>
      </c>
      <c r="B4" s="9">
        <v>2010</v>
      </c>
      <c r="C4" s="9">
        <v>484</v>
      </c>
      <c r="D4" s="9">
        <f t="shared" ref="D4:D6" si="0">D3+C4</f>
        <v>1288</v>
      </c>
    </row>
    <row r="5" spans="1:5" ht="15.75" thickBot="1">
      <c r="A5" s="10">
        <v>4</v>
      </c>
      <c r="B5" s="9">
        <v>2011</v>
      </c>
      <c r="C5" s="9">
        <v>536</v>
      </c>
      <c r="D5" s="9">
        <f t="shared" si="0"/>
        <v>1824</v>
      </c>
    </row>
    <row r="6" spans="1:5" ht="36.75" thickBot="1">
      <c r="A6" s="10">
        <v>5</v>
      </c>
      <c r="B6" s="9" t="s">
        <v>10</v>
      </c>
      <c r="C6" s="31">
        <f>585/2</f>
        <v>292.5</v>
      </c>
      <c r="D6" s="31">
        <f t="shared" si="0"/>
        <v>2116.5</v>
      </c>
    </row>
    <row r="7" spans="1:5" ht="22.9" customHeight="1" thickBot="1">
      <c r="A7" s="10" t="s">
        <v>11</v>
      </c>
      <c r="B7" s="9"/>
      <c r="C7" s="32">
        <f>SUM(C2:C6)</f>
        <v>2116.5</v>
      </c>
      <c r="D7" s="11"/>
    </row>
    <row r="11" spans="1:5">
      <c r="E11" s="30"/>
    </row>
  </sheetData>
  <phoneticPr fontId="2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5"/>
  <sheetViews>
    <sheetView workbookViewId="0">
      <selection activeCell="G18" sqref="G18"/>
    </sheetView>
  </sheetViews>
  <sheetFormatPr defaultRowHeight="15"/>
  <cols>
    <col min="6" max="6" width="9.42578125" customWidth="1"/>
    <col min="8" max="8" width="11.7109375" bestFit="1" customWidth="1"/>
    <col min="10" max="10" width="11.7109375" bestFit="1" customWidth="1"/>
  </cols>
  <sheetData>
    <row r="1" spans="1:13" ht="28.15" customHeight="1" thickBot="1">
      <c r="A1" s="36" t="s">
        <v>0</v>
      </c>
      <c r="B1" s="1" t="s">
        <v>15</v>
      </c>
      <c r="C1" s="41" t="s">
        <v>19</v>
      </c>
      <c r="D1" s="42"/>
      <c r="E1" s="43"/>
      <c r="F1" s="41" t="s">
        <v>18</v>
      </c>
      <c r="G1" s="42"/>
      <c r="H1" s="43"/>
      <c r="I1" s="1" t="s">
        <v>20</v>
      </c>
      <c r="J1" s="38" t="s">
        <v>14</v>
      </c>
      <c r="K1" s="39"/>
      <c r="L1" s="40"/>
      <c r="M1" t="s">
        <v>21</v>
      </c>
    </row>
    <row r="2" spans="1:13" ht="15.75" thickBot="1">
      <c r="A2" s="37"/>
      <c r="B2" s="2" t="s">
        <v>16</v>
      </c>
      <c r="C2" s="2" t="s">
        <v>1</v>
      </c>
      <c r="D2" s="2" t="s">
        <v>2</v>
      </c>
      <c r="E2" s="2" t="s">
        <v>3</v>
      </c>
      <c r="F2" s="2" t="s">
        <v>1</v>
      </c>
      <c r="G2" s="2" t="s">
        <v>2</v>
      </c>
      <c r="H2" s="2" t="s">
        <v>3</v>
      </c>
      <c r="I2" s="2" t="s">
        <v>17</v>
      </c>
      <c r="J2" s="2" t="s">
        <v>1</v>
      </c>
      <c r="K2" s="2" t="s">
        <v>2</v>
      </c>
      <c r="L2" s="2" t="s">
        <v>3</v>
      </c>
    </row>
    <row r="3" spans="1:13" ht="15.75" thickBot="1">
      <c r="A3" s="3" t="s">
        <v>4</v>
      </c>
      <c r="B3" s="2">
        <v>620.5</v>
      </c>
      <c r="C3" s="2">
        <v>31.8</v>
      </c>
      <c r="D3" s="2">
        <v>8.9</v>
      </c>
      <c r="E3" s="2">
        <v>40.700000000000003</v>
      </c>
      <c r="F3" s="14">
        <f>C3/$B3</f>
        <v>5.1248992747784043E-2</v>
      </c>
      <c r="G3" s="14">
        <f>D3/$B3</f>
        <v>1.4343271555197422E-2</v>
      </c>
      <c r="H3" s="14">
        <f>SUM(F3:G3)</f>
        <v>6.5592264302981471E-2</v>
      </c>
      <c r="I3" s="33">
        <v>586.79999999999995</v>
      </c>
      <c r="J3" s="15">
        <f>F3*$I3</f>
        <v>30.072908944399675</v>
      </c>
      <c r="K3" s="15">
        <f>G3*$I3</f>
        <v>8.4166317485898468</v>
      </c>
      <c r="L3" s="16">
        <f>SUM(J3:K3)</f>
        <v>38.489540692989522</v>
      </c>
    </row>
    <row r="4" spans="1:13" ht="15.75" thickBot="1">
      <c r="A4" s="3" t="s">
        <v>5</v>
      </c>
      <c r="B4" s="2">
        <v>1274.2</v>
      </c>
      <c r="C4" s="2">
        <v>110.5</v>
      </c>
      <c r="D4" s="2">
        <v>23.3</v>
      </c>
      <c r="E4" s="2">
        <v>133.80000000000001</v>
      </c>
      <c r="F4" s="14">
        <f t="shared" ref="F4:F6" si="0">C4/$B4</f>
        <v>8.6721079893266356E-2</v>
      </c>
      <c r="G4" s="14">
        <f t="shared" ref="G4:G6" si="1">D4/$B4</f>
        <v>1.828598336210956E-2</v>
      </c>
      <c r="H4" s="14">
        <f t="shared" ref="H4:H6" si="2">SUM(F4:G4)</f>
        <v>0.10500706325537591</v>
      </c>
      <c r="I4" s="34">
        <v>1166.9000000000001</v>
      </c>
      <c r="J4" s="15">
        <f t="shared" ref="J4:K6" si="3">F4*$I4</f>
        <v>101.19482812745252</v>
      </c>
      <c r="K4" s="15">
        <f t="shared" si="3"/>
        <v>21.337913985245645</v>
      </c>
      <c r="L4" s="16">
        <f t="shared" ref="L4:L6" si="4">SUM(J4:K4)</f>
        <v>122.53274211269817</v>
      </c>
    </row>
    <row r="5" spans="1:13" ht="15.75" thickBot="1">
      <c r="A5" s="3" t="s">
        <v>6</v>
      </c>
      <c r="B5" s="2">
        <v>2275.6999999999998</v>
      </c>
      <c r="C5" s="2">
        <v>31.2</v>
      </c>
      <c r="D5" s="2">
        <v>8.1999999999999993</v>
      </c>
      <c r="E5" s="2">
        <v>39.4</v>
      </c>
      <c r="F5" s="14">
        <f t="shared" si="0"/>
        <v>1.3710067232060466E-2</v>
      </c>
      <c r="G5" s="14">
        <f t="shared" si="1"/>
        <v>3.6032869007338402E-3</v>
      </c>
      <c r="H5" s="14">
        <f t="shared" si="2"/>
        <v>1.7313354132794306E-2</v>
      </c>
      <c r="I5" s="34">
        <v>1688.4</v>
      </c>
      <c r="J5" s="15">
        <f t="shared" si="3"/>
        <v>23.148077514610893</v>
      </c>
      <c r="K5" s="15">
        <f t="shared" si="3"/>
        <v>6.0837896031990164</v>
      </c>
      <c r="L5" s="16">
        <f t="shared" si="4"/>
        <v>29.231867117809909</v>
      </c>
    </row>
    <row r="6" spans="1:13" ht="15.75" thickBot="1">
      <c r="A6" s="3" t="s">
        <v>7</v>
      </c>
      <c r="B6" s="2">
        <v>4500.8999999999996</v>
      </c>
      <c r="C6" s="2">
        <v>81</v>
      </c>
      <c r="D6" s="2">
        <v>19.600000000000001</v>
      </c>
      <c r="E6" s="2">
        <v>100.6</v>
      </c>
      <c r="F6" s="14">
        <f t="shared" si="0"/>
        <v>1.7996400719856032E-2</v>
      </c>
      <c r="G6" s="14">
        <f t="shared" si="1"/>
        <v>4.3546846186318299E-3</v>
      </c>
      <c r="H6" s="14">
        <f t="shared" si="2"/>
        <v>2.2351085338487862E-2</v>
      </c>
      <c r="I6" s="34">
        <v>3407</v>
      </c>
      <c r="J6" s="15">
        <f t="shared" si="3"/>
        <v>61.313737252549501</v>
      </c>
      <c r="K6" s="15">
        <f t="shared" si="3"/>
        <v>14.836410495678644</v>
      </c>
      <c r="L6" s="16">
        <f t="shared" si="4"/>
        <v>76.15014774822815</v>
      </c>
    </row>
    <row r="7" spans="1:13" ht="15.75" thickBot="1">
      <c r="A7" s="4" t="s">
        <v>3</v>
      </c>
      <c r="B7" s="5">
        <f>SUM(B3:B6)</f>
        <v>8671.2999999999993</v>
      </c>
      <c r="C7" s="5">
        <f>SUM(C3:C6)</f>
        <v>254.5</v>
      </c>
      <c r="D7" s="13">
        <f t="shared" ref="D7:E7" si="5">SUM(D3:D6)</f>
        <v>60.000000000000007</v>
      </c>
      <c r="E7" s="5">
        <f t="shared" si="5"/>
        <v>314.5</v>
      </c>
      <c r="F7" s="5"/>
      <c r="G7" s="5"/>
      <c r="H7" s="5"/>
      <c r="I7" s="34">
        <v>6849.1</v>
      </c>
      <c r="J7" s="12"/>
      <c r="K7" s="12"/>
      <c r="L7" s="13">
        <f t="shared" ref="L7" si="6">SUM(L3:L6)</f>
        <v>266.40429767172577</v>
      </c>
      <c r="M7" s="35">
        <f>L7*44/12</f>
        <v>976.81575812966128</v>
      </c>
    </row>
    <row r="10" spans="1:13">
      <c r="A10" s="6"/>
      <c r="B10" s="6"/>
      <c r="C10" s="6"/>
      <c r="D10" s="6"/>
      <c r="J10" s="18"/>
    </row>
    <row r="11" spans="1:13">
      <c r="J11" s="18"/>
    </row>
    <row r="12" spans="1:13">
      <c r="J12" s="18"/>
    </row>
    <row r="13" spans="1:13">
      <c r="H13" s="29"/>
      <c r="J13" s="18"/>
    </row>
    <row r="14" spans="1:13">
      <c r="J14" s="18"/>
    </row>
    <row r="15" spans="1:13">
      <c r="J15" s="19"/>
    </row>
  </sheetData>
  <mergeCells count="4">
    <mergeCell ref="A1:A2"/>
    <mergeCell ref="J1:L1"/>
    <mergeCell ref="C1:E1"/>
    <mergeCell ref="F1:H1"/>
  </mergeCells>
  <phoneticPr fontId="2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H8" sqref="H8"/>
    </sheetView>
  </sheetViews>
  <sheetFormatPr defaultRowHeight="15"/>
  <cols>
    <col min="2" max="2" width="15.28515625" customWidth="1"/>
    <col min="3" max="3" width="17.7109375" customWidth="1"/>
    <col min="4" max="4" width="12.7109375" bestFit="1" customWidth="1"/>
  </cols>
  <sheetData>
    <row r="1" spans="1:5" ht="42" customHeight="1" thickBot="1">
      <c r="A1" t="s">
        <v>22</v>
      </c>
      <c r="B1" s="20" t="s">
        <v>23</v>
      </c>
      <c r="C1" s="21" t="s">
        <v>24</v>
      </c>
      <c r="E1" t="s">
        <v>25</v>
      </c>
    </row>
    <row r="2" spans="1:5" ht="15.75" thickBot="1">
      <c r="A2">
        <v>2008</v>
      </c>
      <c r="B2" s="22">
        <v>0</v>
      </c>
      <c r="C2" s="23"/>
    </row>
    <row r="3" spans="1:5" ht="15.75" thickBot="1">
      <c r="A3">
        <v>2009</v>
      </c>
      <c r="B3" s="17">
        <v>1439.4</v>
      </c>
      <c r="C3" s="24">
        <f>B3*44/12</f>
        <v>5277.8</v>
      </c>
      <c r="D3" s="18"/>
    </row>
    <row r="4" spans="1:5" ht="15.75" thickBot="1">
      <c r="A4">
        <v>2010</v>
      </c>
      <c r="B4" s="17">
        <v>2177.75</v>
      </c>
      <c r="C4" s="24">
        <f t="shared" ref="C4:C6" si="0">B4*44/12</f>
        <v>7985.083333333333</v>
      </c>
      <c r="D4" s="18"/>
    </row>
    <row r="5" spans="1:5" ht="15.75" thickBot="1">
      <c r="A5">
        <v>2011</v>
      </c>
      <c r="B5" s="17">
        <v>2408</v>
      </c>
      <c r="C5" s="24">
        <f t="shared" si="0"/>
        <v>8829.3333333333339</v>
      </c>
      <c r="D5" s="18"/>
    </row>
    <row r="6" spans="1:5" ht="15.75" thickBot="1">
      <c r="A6">
        <v>2012</v>
      </c>
      <c r="B6" s="17">
        <f>2889.44/2</f>
        <v>1444.72</v>
      </c>
      <c r="C6" s="24">
        <f t="shared" si="0"/>
        <v>5297.3066666666664</v>
      </c>
      <c r="D6" s="18"/>
    </row>
    <row r="7" spans="1:5" ht="15.75" thickBot="1">
      <c r="B7" s="17">
        <f>SUM(B2:B6)</f>
        <v>7469.87</v>
      </c>
      <c r="C7" s="25">
        <f>SUM(C2:C6)</f>
        <v>27389.523333333334</v>
      </c>
      <c r="D7" s="18">
        <f>C7/4.5</f>
        <v>6086.5607407407406</v>
      </c>
    </row>
    <row r="10" spans="1:5">
      <c r="C10" s="26">
        <f>8320.6-5994.1+6086.6</f>
        <v>8413.1</v>
      </c>
      <c r="D10" s="27">
        <f>C10*4.5</f>
        <v>37858.950000000004</v>
      </c>
    </row>
    <row r="11" spans="1:5">
      <c r="C11" s="28">
        <f>87308*1643/365</f>
        <v>393005.6</v>
      </c>
      <c r="D11">
        <f>4.5*365</f>
        <v>1642.5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BSL removals</vt:lpstr>
      <vt:lpstr>Pr-project trees</vt:lpstr>
      <vt:lpstr>Soil Carbon</vt:lpstr>
      <vt:lpstr>'BSL removals'!_ftn1</vt:lpstr>
      <vt:lpstr>'BSL removals'!_ftnref1</vt:lpstr>
    </vt:vector>
  </TitlesOfParts>
  <Company>The Nature Conservancy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Xiaoquan</dc:creator>
  <cp:lastModifiedBy>CGY</cp:lastModifiedBy>
  <dcterms:created xsi:type="dcterms:W3CDTF">2012-12-14T04:49:53Z</dcterms:created>
  <dcterms:modified xsi:type="dcterms:W3CDTF">2013-02-06T11:53:16Z</dcterms:modified>
</cp:coreProperties>
</file>