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9"/>
  </bookViews>
  <sheets>
    <sheet name="Index " sheetId="12" r:id="rId1"/>
    <sheet name="CER_Summary" sheetId="8" r:id="rId2"/>
    <sheet name="18July Generation" sheetId="11" r:id="rId3"/>
    <sheet name="Aug-11" sheetId="1" r:id="rId4"/>
    <sheet name="Sep-11" sheetId="2" r:id="rId5"/>
    <sheet name="Oct-11" sheetId="3" r:id="rId6"/>
    <sheet name="Nov-11" sheetId="4" r:id="rId7"/>
    <sheet name="Dec-11" sheetId="5" r:id="rId8"/>
    <sheet name="Jan-12" sheetId="6" r:id="rId9"/>
    <sheet name="Feb-12" sheetId="7" r:id="rId10"/>
  </sheets>
  <calcPr calcId="145621"/>
</workbook>
</file>

<file path=xl/calcChain.xml><?xml version="1.0" encoding="utf-8"?>
<calcChain xmlns="http://schemas.openxmlformats.org/spreadsheetml/2006/main">
  <c r="F55" i="2" l="1"/>
  <c r="H19" i="8"/>
  <c r="C40" i="12"/>
  <c r="C38" i="12"/>
  <c r="B69" i="11"/>
  <c r="F55" i="7"/>
  <c r="E15" i="8" s="1"/>
  <c r="E55" i="7"/>
  <c r="D15" i="8" s="1"/>
  <c r="D55" i="7"/>
  <c r="C15" i="8" s="1"/>
  <c r="F15" i="8" s="1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G4" i="7"/>
  <c r="F55" i="6"/>
  <c r="E14" i="8" s="1"/>
  <c r="E55" i="6"/>
  <c r="D14" i="8" s="1"/>
  <c r="D55" i="6"/>
  <c r="C14" i="8" s="1"/>
  <c r="F14" i="8" s="1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G4" i="6"/>
  <c r="F55" i="5"/>
  <c r="E13" i="8" s="1"/>
  <c r="E55" i="5"/>
  <c r="D13" i="8" s="1"/>
  <c r="D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G4" i="5"/>
  <c r="F55" i="4"/>
  <c r="E55" i="4"/>
  <c r="D12" i="8" s="1"/>
  <c r="D55" i="4"/>
  <c r="C12" i="8" s="1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G4" i="4"/>
  <c r="F55" i="3"/>
  <c r="E55" i="3"/>
  <c r="D11" i="8" s="1"/>
  <c r="D55" i="3"/>
  <c r="C11" i="8" s="1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G4" i="3"/>
  <c r="E55" i="2"/>
  <c r="D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G4" i="2"/>
  <c r="E55" i="1"/>
  <c r="D9" i="8" s="1"/>
  <c r="F55" i="1"/>
  <c r="E9" i="8" s="1"/>
  <c r="D55" i="1"/>
  <c r="C9" i="8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C36" i="12" l="1"/>
  <c r="C10" i="8"/>
  <c r="F10" i="8" s="1"/>
  <c r="G55" i="5"/>
  <c r="C13" i="8"/>
  <c r="F13" i="8" s="1"/>
  <c r="H13" i="8" s="1"/>
  <c r="K13" i="8" s="1"/>
  <c r="E10" i="8"/>
  <c r="E12" i="8"/>
  <c r="F12" i="8" s="1"/>
  <c r="H12" i="8" s="1"/>
  <c r="K12" i="8" s="1"/>
  <c r="E11" i="8"/>
  <c r="F11" i="8" s="1"/>
  <c r="H11" i="8" s="1"/>
  <c r="K11" i="8" s="1"/>
  <c r="F9" i="8"/>
  <c r="C37" i="12"/>
  <c r="D10" i="8"/>
  <c r="H9" i="8"/>
  <c r="K9" i="8" s="1"/>
  <c r="H14" i="8"/>
  <c r="K14" i="8" s="1"/>
  <c r="H15" i="8"/>
  <c r="K15" i="8" s="1"/>
  <c r="D16" i="8"/>
  <c r="E16" i="8"/>
  <c r="G55" i="7"/>
  <c r="G55" i="6"/>
  <c r="G55" i="4"/>
  <c r="G55" i="3"/>
  <c r="G55" i="2"/>
  <c r="G55" i="1"/>
  <c r="C16" i="8" l="1"/>
  <c r="C39" i="12"/>
  <c r="C41" i="12" s="1"/>
  <c r="C44" i="12" s="1"/>
  <c r="C20" i="8"/>
  <c r="H10" i="8" l="1"/>
  <c r="F16" i="8"/>
  <c r="K10" i="8" l="1"/>
  <c r="C19" i="8"/>
  <c r="C21" i="8" s="1"/>
  <c r="H16" i="8"/>
  <c r="K16" i="8" s="1"/>
</calcChain>
</file>

<file path=xl/sharedStrings.xml><?xml version="1.0" encoding="utf-8"?>
<sst xmlns="http://schemas.openxmlformats.org/spreadsheetml/2006/main" count="559" uniqueCount="139">
  <si>
    <t>WEG S.C. NO</t>
  </si>
  <si>
    <t>S. No.</t>
  </si>
  <si>
    <t>11 X 800 Kw</t>
  </si>
  <si>
    <t>1 X 800 Kw</t>
  </si>
  <si>
    <t>2 X 800 Kw</t>
  </si>
  <si>
    <t>2X 800 Kw</t>
  </si>
  <si>
    <t>No. &amp; Capacity</t>
  </si>
  <si>
    <r>
      <t>EG</t>
    </r>
    <r>
      <rPr>
        <b/>
        <sz val="8"/>
        <color theme="1"/>
        <rFont val="Arial"/>
        <family val="2"/>
      </rPr>
      <t>Export,y</t>
    </r>
    <r>
      <rPr>
        <b/>
        <sz val="11"/>
        <color theme="1"/>
        <rFont val="Arial"/>
        <family val="2"/>
      </rPr>
      <t>(kWh)</t>
    </r>
  </si>
  <si>
    <r>
      <t>EG</t>
    </r>
    <r>
      <rPr>
        <b/>
        <sz val="8"/>
        <color theme="1"/>
        <rFont val="Arial"/>
        <family val="2"/>
      </rPr>
      <t>Import,y</t>
    </r>
    <r>
      <rPr>
        <b/>
        <sz val="11"/>
        <color theme="1"/>
        <rFont val="Arial"/>
        <family val="2"/>
      </rPr>
      <t>(kWh)</t>
    </r>
  </si>
  <si>
    <r>
      <t>Line loss(T</t>
    </r>
    <r>
      <rPr>
        <b/>
        <sz val="8"/>
        <color theme="1"/>
        <rFont val="Arial"/>
        <family val="2"/>
      </rPr>
      <t>E</t>
    </r>
    <r>
      <rPr>
        <b/>
        <sz val="11"/>
        <color theme="1"/>
        <rFont val="Arial"/>
        <family val="2"/>
      </rPr>
      <t>)(kWh)</t>
    </r>
  </si>
  <si>
    <r>
      <t>EG</t>
    </r>
    <r>
      <rPr>
        <b/>
        <sz val="8"/>
        <color theme="1"/>
        <rFont val="Arial"/>
        <family val="2"/>
      </rPr>
      <t xml:space="preserve">PJ,y </t>
    </r>
    <r>
      <rPr>
        <b/>
        <sz val="11"/>
        <color theme="1"/>
        <rFont val="Arial"/>
        <family val="2"/>
      </rPr>
      <t>(MWh)</t>
    </r>
  </si>
  <si>
    <t>Total</t>
  </si>
  <si>
    <t>Month</t>
  </si>
  <si>
    <t>Emission Factor (tCO2e/MWh)</t>
  </si>
  <si>
    <t>CER</t>
  </si>
  <si>
    <t>Vintage</t>
  </si>
  <si>
    <t>Baseline Emissions, BEy(tCO2e)</t>
  </si>
  <si>
    <t>Project Emissions, PEy(tCO2e)</t>
  </si>
  <si>
    <t>Leakage Emissions, LEy (tCO2e)</t>
  </si>
  <si>
    <t>Emission Reductions, ERy(tCO2e)</t>
  </si>
  <si>
    <t>State</t>
  </si>
  <si>
    <t>TAMILNADU</t>
  </si>
  <si>
    <t>Wec No.</t>
  </si>
  <si>
    <t>Generation</t>
  </si>
  <si>
    <t>KWh</t>
  </si>
  <si>
    <t>Site: MANUR,TAMILNADU</t>
  </si>
  <si>
    <t>VAAYUMN-01 (V143)</t>
  </si>
  <si>
    <t>VAAYUMN-02 (V137)</t>
  </si>
  <si>
    <t>VAAYUMN-03 (V139)</t>
  </si>
  <si>
    <t>VAAYUMN-04 (V141)</t>
  </si>
  <si>
    <t>VAAYUMN-05 (V132)</t>
  </si>
  <si>
    <t>VAAYUMN-06 (V147)</t>
  </si>
  <si>
    <t>VAAYUMN-07 (V145)</t>
  </si>
  <si>
    <t>VAAYUMN-08 (V130)</t>
  </si>
  <si>
    <t>VAAYUMN-09 (V119)</t>
  </si>
  <si>
    <t>VAAYUMN-10 (V120)</t>
  </si>
  <si>
    <t>VAAYUMN-11 (V108)</t>
  </si>
  <si>
    <t>VAAYUMN-12 (V109)</t>
  </si>
  <si>
    <t>VAAYUMN-13 (V110)</t>
  </si>
  <si>
    <t>VAAYUMN-14 (V123)</t>
  </si>
  <si>
    <t>VAAYUMN-15 (V129)</t>
  </si>
  <si>
    <t>VAAYUMN-16 (V125)</t>
  </si>
  <si>
    <t>VAAYUMN-17 (V127)</t>
  </si>
  <si>
    <t>VAAYUMN-18 (V107)</t>
  </si>
  <si>
    <t>VAAYUMN-19 (V164)</t>
  </si>
  <si>
    <t>VAAYUMN-20 (V166)</t>
  </si>
  <si>
    <t>VAAYUMN-21 (V167)</t>
  </si>
  <si>
    <t>VAAYUMN-22 (V16)</t>
  </si>
  <si>
    <t>VAAYUMN-23 (V101)</t>
  </si>
  <si>
    <t>VAAYUMN-24 (V100)</t>
  </si>
  <si>
    <t>VAAYUMN-25 (V165)</t>
  </si>
  <si>
    <t>VAAYUMN-26 (V104)</t>
  </si>
  <si>
    <t>VAAYUMN-27 (V105)</t>
  </si>
  <si>
    <t>VAAYUMN-28 (V106)</t>
  </si>
  <si>
    <t>VAAYUMN-29 (V94)</t>
  </si>
  <si>
    <t>VAAYUMN-30 (V63)</t>
  </si>
  <si>
    <t>VAAYUMN-31 (V74)</t>
  </si>
  <si>
    <t>VAAYUMN-32 (V48)</t>
  </si>
  <si>
    <t>VAAYUMN-33 (V49)</t>
  </si>
  <si>
    <t>VAAYUMN-34 (V58)</t>
  </si>
  <si>
    <t>VAAYUMN-35 (V59)</t>
  </si>
  <si>
    <t>VAAYUMN-36 (V60)</t>
  </si>
  <si>
    <t>VAAYUMN-37 (V72)</t>
  </si>
  <si>
    <t>VAAYUMN-38 (V73)</t>
  </si>
  <si>
    <t>VAAYUMN-39 (7)</t>
  </si>
  <si>
    <t>VAAYUMN-40 (8)</t>
  </si>
  <si>
    <t>VAAYUMN-41 (V90)</t>
  </si>
  <si>
    <t>VAAYUMN-42 (V114)</t>
  </si>
  <si>
    <t>VAAYUMN-43 (V51)</t>
  </si>
  <si>
    <t>VAAYUMN-44 (146)</t>
  </si>
  <si>
    <t>VAAYUMN-45 (W23)</t>
  </si>
  <si>
    <t>VAAYUMN-46 (149)</t>
  </si>
  <si>
    <t>VAAYUMN-47 (151)</t>
  </si>
  <si>
    <t>VAAYUMN-48 (150)</t>
  </si>
  <si>
    <t>VAAYUMN-49 (167)</t>
  </si>
  <si>
    <t>VAAYUMN-50 (157)</t>
  </si>
  <si>
    <t>VAAYUMN-51 (158)</t>
  </si>
  <si>
    <t>VAAYUMN-52 (156)</t>
  </si>
  <si>
    <t>VAAYUMN-53 (180)</t>
  </si>
  <si>
    <t>VAAYUMN-54 (155)</t>
  </si>
  <si>
    <t>VAAYUMN-55 (181)</t>
  </si>
  <si>
    <t>VAAYUMN-56 (163)</t>
  </si>
  <si>
    <t>VAAYUMN-57 (165)</t>
  </si>
  <si>
    <t>VAAYUMN-58 (153)</t>
  </si>
  <si>
    <t>VAAYUMN-59 (154)</t>
  </si>
  <si>
    <t>VAAYUMN-60 (179)</t>
  </si>
  <si>
    <t>VAAYUMN-61 (159)</t>
  </si>
  <si>
    <t>VAAYUMN-62 (160)</t>
  </si>
  <si>
    <t>VAAYUMN-63 (147)</t>
  </si>
  <si>
    <t>(i)</t>
  </si>
  <si>
    <t>Emission Reductions Calculation</t>
  </si>
  <si>
    <t>Where,</t>
  </si>
  <si>
    <t>(ii)</t>
  </si>
  <si>
    <t>For project activity, Project emissions and Leakage are zero, thus emission reductions are equal to baseline emissions.</t>
  </si>
  <si>
    <t>ERy=BEy</t>
  </si>
  <si>
    <t>Combined Margin Emission Factor of Southern Regional Electricity Grid</t>
  </si>
  <si>
    <t>Example Calculation</t>
  </si>
  <si>
    <t>(X)</t>
  </si>
  <si>
    <t>(Y)</t>
  </si>
  <si>
    <t>(Z)</t>
  </si>
  <si>
    <t>tCO2/MWh</t>
  </si>
  <si>
    <t>Baseline Emissions(BEy)</t>
  </si>
  <si>
    <t>tCO2</t>
  </si>
  <si>
    <t>Project Emissions(PEy)</t>
  </si>
  <si>
    <t>Leakage(LEy)</t>
  </si>
  <si>
    <t xml:space="preserve">Title: Vaayu India Wind Power Project in Tamilnadu </t>
  </si>
  <si>
    <t>Project Reference No: 4930</t>
  </si>
  <si>
    <t>First Monitoring Period - From 19/07/2011 to 17/02/2012 (including first and last day)</t>
  </si>
  <si>
    <r>
      <t>EG</t>
    </r>
    <r>
      <rPr>
        <b/>
        <vertAlign val="subscript"/>
        <sz val="12"/>
        <color theme="1"/>
        <rFont val="Times New Roman"/>
        <family val="1"/>
      </rPr>
      <t xml:space="preserve">PJ,y </t>
    </r>
    <r>
      <rPr>
        <b/>
        <sz val="12"/>
        <color theme="1"/>
        <rFont val="Times New Roman"/>
        <family val="1"/>
      </rPr>
      <t>= EG</t>
    </r>
    <r>
      <rPr>
        <b/>
        <vertAlign val="subscript"/>
        <sz val="12"/>
        <color theme="1"/>
        <rFont val="Times New Roman"/>
        <family val="1"/>
      </rPr>
      <t xml:space="preserve">Export,y </t>
    </r>
    <r>
      <rPr>
        <b/>
        <sz val="12"/>
        <color theme="1"/>
        <rFont val="Times New Roman"/>
        <family val="1"/>
      </rPr>
      <t>- EG</t>
    </r>
    <r>
      <rPr>
        <b/>
        <vertAlign val="subscript"/>
        <sz val="12"/>
        <color theme="1"/>
        <rFont val="Times New Roman"/>
        <family val="1"/>
      </rPr>
      <t xml:space="preserve">Import,y </t>
    </r>
    <r>
      <rPr>
        <b/>
        <sz val="12"/>
        <color theme="1"/>
        <rFont val="Times New Roman"/>
        <family val="1"/>
      </rPr>
      <t>- T</t>
    </r>
    <r>
      <rPr>
        <b/>
        <vertAlign val="subscript"/>
        <sz val="12"/>
        <color theme="1"/>
        <rFont val="Times New Roman"/>
        <family val="1"/>
      </rPr>
      <t>E</t>
    </r>
  </si>
  <si>
    <t>EGPJ,y  is Net Electricity Exported to the grid by the project</t>
  </si>
  <si>
    <t>EGImport,y is Electricity imported by project activity to grid recorded at 33kV metering points (Cluster meter)</t>
  </si>
  <si>
    <t>EGExport,y is Electricity exported by project activity to grid recorded at 33kV metering points (Cluster meter)</t>
  </si>
  <si>
    <t>TE is Line loss between the metering point at 33 kV metering points of project activity and the metering point at 110 kV at the ENERCON pooling substation.</t>
  </si>
  <si>
    <t>The baseline emissions are to be calculated as follows:</t>
  </si>
  <si>
    <t>Where:</t>
  </si>
  <si>
    <r>
      <t>BE</t>
    </r>
    <r>
      <rPr>
        <sz val="7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 xml:space="preserve">= Baseline emissions in year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(tCO</t>
    </r>
    <r>
      <rPr>
        <sz val="7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/yr)</t>
    </r>
  </si>
  <si>
    <r>
      <t>EG</t>
    </r>
    <r>
      <rPr>
        <sz val="7"/>
        <color theme="1"/>
        <rFont val="Times New Roman"/>
        <family val="1"/>
      </rPr>
      <t xml:space="preserve">PJ,y </t>
    </r>
    <r>
      <rPr>
        <sz val="11"/>
        <color theme="1"/>
        <rFont val="Times New Roman"/>
        <family val="1"/>
      </rPr>
      <t xml:space="preserve">= Quantity of net electricity generation that is produced and fed into the grid as a result of the implementation of the CDM project activity in year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(MWh/yr)</t>
    </r>
  </si>
  <si>
    <r>
      <t>EF</t>
    </r>
    <r>
      <rPr>
        <sz val="7"/>
        <color theme="1"/>
        <rFont val="Times New Roman"/>
        <family val="1"/>
      </rPr>
      <t xml:space="preserve">grid,CM,y </t>
    </r>
    <r>
      <rPr>
        <sz val="11"/>
        <color theme="1"/>
        <rFont val="Times New Roman"/>
        <family val="1"/>
      </rPr>
      <t>= Combined margin CO</t>
    </r>
    <r>
      <rPr>
        <sz val="7"/>
        <color theme="1"/>
        <rFont val="Times New Roman"/>
        <family val="1"/>
      </rPr>
      <t xml:space="preserve">2 </t>
    </r>
    <r>
      <rPr>
        <sz val="11"/>
        <color theme="1"/>
        <rFont val="Times New Roman"/>
        <family val="1"/>
      </rPr>
      <t xml:space="preserve">emission factor for grid connected power generation in year </t>
    </r>
    <r>
      <rPr>
        <i/>
        <sz val="11"/>
        <color theme="1"/>
        <rFont val="Times New Roman"/>
        <family val="1"/>
      </rPr>
      <t xml:space="preserve">y </t>
    </r>
    <r>
      <rPr>
        <sz val="11"/>
        <color theme="1"/>
        <rFont val="Times New Roman"/>
        <family val="1"/>
      </rPr>
      <t>calculated using the latest version of the “Tool to calculate the emission factor for an electricity system”</t>
    </r>
    <r>
      <rPr>
        <i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(tCO</t>
    </r>
    <r>
      <rPr>
        <sz val="7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/MWh)</t>
    </r>
  </si>
  <si>
    <r>
      <t xml:space="preserve">BEy </t>
    </r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 xml:space="preserve">= EGPJ,y* EFgrid,CM,y </t>
    </r>
  </si>
  <si>
    <t>(iii)</t>
  </si>
  <si>
    <t>(iV)</t>
  </si>
  <si>
    <t>For the month of September 2011</t>
  </si>
  <si>
    <t>(X)-(Y)-(Z)</t>
  </si>
  <si>
    <t>Emission Reductions (ERy=BEy-PEy-LEy)</t>
  </si>
  <si>
    <t xml:space="preserve"> EFgrid,CM,y </t>
  </si>
  <si>
    <t>EGExport,y (kWh)</t>
  </si>
  <si>
    <t>EGImport,y (kWh)</t>
  </si>
  <si>
    <t>TE(kWh)</t>
  </si>
  <si>
    <t>EGPJ,y(MWh)</t>
  </si>
  <si>
    <t>Formulas and calculation procedure</t>
  </si>
  <si>
    <t>EFgrid,CM,y (tCO2/MWh)</t>
  </si>
  <si>
    <r>
      <t>NOTE: The billing cycle for the month of Aug-2011 starts from 18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July whereas the project was registered with Unfccc on 19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July 2011. Thus as a conservative estimate to calculate emission reductions, the gross generation of day (18</t>
    </r>
    <r>
      <rPr>
        <vertAlign val="superscript"/>
        <sz val="11"/>
        <color theme="1"/>
        <rFont val="Times New Roman"/>
        <family val="1"/>
      </rPr>
      <t>th</t>
    </r>
    <r>
      <rPr>
        <sz val="11"/>
        <color theme="1"/>
        <rFont val="Times New Roman"/>
        <family val="1"/>
      </rPr>
      <t xml:space="preserve"> July 2011) has been deducted from  </t>
    </r>
    <r>
      <rPr>
        <b/>
        <sz val="11"/>
        <color theme="1"/>
        <rFont val="Times New Roman"/>
        <family val="1"/>
      </rPr>
      <t>EG</t>
    </r>
    <r>
      <rPr>
        <b/>
        <sz val="8"/>
        <color theme="1"/>
        <rFont val="Times New Roman"/>
        <family val="1"/>
      </rPr>
      <t xml:space="preserve"> PJ, y </t>
    </r>
    <r>
      <rPr>
        <sz val="11"/>
        <color theme="1"/>
        <rFont val="Times New Roman"/>
        <family val="1"/>
      </rPr>
      <t>of August-2011.</t>
    </r>
  </si>
  <si>
    <t>NOTE: Meters at Substation meant for allocating transmission losses were calibrated in  Nov-2011 while previous calibration was conducted in Sep-2010. Thus there was was delay of 3-months. Hence a error factor of 1.002 (i.e. for meters of accuracy class 0.2s, a conservative one) was applied on transmission losses for the months of Sep, Oct &amp; Nov-2010.</t>
  </si>
  <si>
    <t>Substation Meters Calibration Delay Error Factor=</t>
  </si>
  <si>
    <r>
      <t>EG</t>
    </r>
    <r>
      <rPr>
        <b/>
        <sz val="8"/>
        <color theme="1"/>
        <rFont val="Arial"/>
        <family val="2"/>
      </rPr>
      <t>Export,y</t>
    </r>
    <r>
      <rPr>
        <b/>
        <sz val="11"/>
        <color theme="1"/>
        <rFont val="Arial"/>
        <family val="2"/>
      </rPr>
      <t>(MWh)</t>
    </r>
  </si>
  <si>
    <r>
      <t>EG</t>
    </r>
    <r>
      <rPr>
        <b/>
        <sz val="8"/>
        <color theme="1"/>
        <rFont val="Arial"/>
        <family val="2"/>
      </rPr>
      <t>Import,y</t>
    </r>
    <r>
      <rPr>
        <b/>
        <sz val="11"/>
        <color theme="1"/>
        <rFont val="Arial"/>
        <family val="2"/>
      </rPr>
      <t>(MWh)</t>
    </r>
  </si>
  <si>
    <r>
      <t>Line loss(T</t>
    </r>
    <r>
      <rPr>
        <b/>
        <sz val="8"/>
        <color theme="1"/>
        <rFont val="Arial"/>
        <family val="2"/>
      </rPr>
      <t>E</t>
    </r>
    <r>
      <rPr>
        <b/>
        <sz val="11"/>
        <color theme="1"/>
        <rFont val="Arial"/>
        <family val="2"/>
      </rPr>
      <t>)(MWh)</t>
    </r>
  </si>
  <si>
    <t>Version No:- 06</t>
  </si>
  <si>
    <t>Date:  07/07/2012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</si>
</sst>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7"/>
      <color theme="1"/>
      <name val="Times New Roman"/>
      <family val="1"/>
    </font>
    <font>
      <sz val="7"/>
      <color theme="1"/>
      <name val="Times New Roman"/>
      <family val="1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8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17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3" borderId="0" xfId="0" applyFill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5" borderId="0" xfId="0" applyFont="1" applyFill="1" applyAlignment="1">
      <alignment horizontal="left"/>
    </xf>
    <xf numFmtId="0" fontId="9" fillId="0" borderId="0" xfId="0" applyFont="1"/>
    <xf numFmtId="0" fontId="8" fillId="0" borderId="0" xfId="0" applyFont="1"/>
    <xf numFmtId="49" fontId="0" fillId="0" borderId="0" xfId="0" applyNumberFormat="1"/>
    <xf numFmtId="0" fontId="8" fillId="5" borderId="0" xfId="0" applyFont="1" applyFill="1"/>
    <xf numFmtId="0" fontId="1" fillId="5" borderId="0" xfId="0" applyFont="1" applyFill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7" borderId="0" xfId="0" applyFill="1"/>
    <xf numFmtId="0" fontId="1" fillId="6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/>
    <xf numFmtId="0" fontId="12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0" fillId="0" borderId="1" xfId="0" applyBorder="1" applyAlignment="1">
      <alignment horizontal="left"/>
    </xf>
    <xf numFmtId="0" fontId="1" fillId="7" borderId="0" xfId="0" applyFont="1" applyFill="1"/>
    <xf numFmtId="0" fontId="0" fillId="0" borderId="2" xfId="0" applyBorder="1" applyAlignment="1">
      <alignment horizontal="left"/>
    </xf>
    <xf numFmtId="0" fontId="1" fillId="6" borderId="1" xfId="0" applyFont="1" applyFill="1" applyBorder="1"/>
    <xf numFmtId="0" fontId="0" fillId="6" borderId="1" xfId="0" applyFill="1" applyBorder="1"/>
    <xf numFmtId="0" fontId="11" fillId="8" borderId="1" xfId="0" applyFont="1" applyFill="1" applyBorder="1"/>
    <xf numFmtId="0" fontId="0" fillId="8" borderId="1" xfId="0" applyFill="1" applyBorder="1"/>
    <xf numFmtId="1" fontId="0" fillId="8" borderId="1" xfId="0" applyNumberFormat="1" applyFill="1" applyBorder="1"/>
    <xf numFmtId="0" fontId="10" fillId="8" borderId="0" xfId="0" applyFont="1" applyFill="1"/>
    <xf numFmtId="0" fontId="0" fillId="0" borderId="0" xfId="0" applyAlignment="1">
      <alignment wrapText="1"/>
    </xf>
    <xf numFmtId="0" fontId="0" fillId="10" borderId="1" xfId="0" applyFill="1" applyBorder="1"/>
    <xf numFmtId="1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15" fontId="0" fillId="0" borderId="0" xfId="0" applyNumberFormat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Perc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4"/>
  <sheetViews>
    <sheetView workbookViewId="0">
      <selection activeCell="C12" sqref="C12"/>
    </sheetView>
  </sheetViews>
  <sheetFormatPr defaultRowHeight="15" x14ac:dyDescent="0.25"/>
  <cols>
    <col min="2" max="2" width="106" bestFit="1" customWidth="1"/>
    <col min="3" max="3" width="9.5703125" bestFit="1" customWidth="1"/>
    <col min="4" max="4" width="10.85546875" bestFit="1" customWidth="1"/>
    <col min="253" max="253" width="9.5703125" bestFit="1" customWidth="1"/>
    <col min="256" max="256" width="9.5703125" bestFit="1" customWidth="1"/>
    <col min="509" max="509" width="9.5703125" bestFit="1" customWidth="1"/>
    <col min="512" max="512" width="9.5703125" bestFit="1" customWidth="1"/>
    <col min="765" max="765" width="9.5703125" bestFit="1" customWidth="1"/>
    <col min="768" max="768" width="9.5703125" bestFit="1" customWidth="1"/>
    <col min="1021" max="1021" width="9.5703125" bestFit="1" customWidth="1"/>
    <col min="1024" max="1024" width="9.5703125" bestFit="1" customWidth="1"/>
    <col min="1277" max="1277" width="9.5703125" bestFit="1" customWidth="1"/>
    <col min="1280" max="1280" width="9.5703125" bestFit="1" customWidth="1"/>
    <col min="1533" max="1533" width="9.5703125" bestFit="1" customWidth="1"/>
    <col min="1536" max="1536" width="9.5703125" bestFit="1" customWidth="1"/>
    <col min="1789" max="1789" width="9.5703125" bestFit="1" customWidth="1"/>
    <col min="1792" max="1792" width="9.5703125" bestFit="1" customWidth="1"/>
    <col min="2045" max="2045" width="9.5703125" bestFit="1" customWidth="1"/>
    <col min="2048" max="2048" width="9.5703125" bestFit="1" customWidth="1"/>
    <col min="2301" max="2301" width="9.5703125" bestFit="1" customWidth="1"/>
    <col min="2304" max="2304" width="9.5703125" bestFit="1" customWidth="1"/>
    <col min="2557" max="2557" width="9.5703125" bestFit="1" customWidth="1"/>
    <col min="2560" max="2560" width="9.5703125" bestFit="1" customWidth="1"/>
    <col min="2813" max="2813" width="9.5703125" bestFit="1" customWidth="1"/>
    <col min="2816" max="2816" width="9.5703125" bestFit="1" customWidth="1"/>
    <col min="3069" max="3069" width="9.5703125" bestFit="1" customWidth="1"/>
    <col min="3072" max="3072" width="9.5703125" bestFit="1" customWidth="1"/>
    <col min="3325" max="3325" width="9.5703125" bestFit="1" customWidth="1"/>
    <col min="3328" max="3328" width="9.5703125" bestFit="1" customWidth="1"/>
    <col min="3581" max="3581" width="9.5703125" bestFit="1" customWidth="1"/>
    <col min="3584" max="3584" width="9.5703125" bestFit="1" customWidth="1"/>
    <col min="3837" max="3837" width="9.5703125" bestFit="1" customWidth="1"/>
    <col min="3840" max="3840" width="9.5703125" bestFit="1" customWidth="1"/>
    <col min="4093" max="4093" width="9.5703125" bestFit="1" customWidth="1"/>
    <col min="4096" max="4096" width="9.5703125" bestFit="1" customWidth="1"/>
    <col min="4349" max="4349" width="9.5703125" bestFit="1" customWidth="1"/>
    <col min="4352" max="4352" width="9.5703125" bestFit="1" customWidth="1"/>
    <col min="4605" max="4605" width="9.5703125" bestFit="1" customWidth="1"/>
    <col min="4608" max="4608" width="9.5703125" bestFit="1" customWidth="1"/>
    <col min="4861" max="4861" width="9.5703125" bestFit="1" customWidth="1"/>
    <col min="4864" max="4864" width="9.5703125" bestFit="1" customWidth="1"/>
    <col min="5117" max="5117" width="9.5703125" bestFit="1" customWidth="1"/>
    <col min="5120" max="5120" width="9.5703125" bestFit="1" customWidth="1"/>
    <col min="5373" max="5373" width="9.5703125" bestFit="1" customWidth="1"/>
    <col min="5376" max="5376" width="9.5703125" bestFit="1" customWidth="1"/>
    <col min="5629" max="5629" width="9.5703125" bestFit="1" customWidth="1"/>
    <col min="5632" max="5632" width="9.5703125" bestFit="1" customWidth="1"/>
    <col min="5885" max="5885" width="9.5703125" bestFit="1" customWidth="1"/>
    <col min="5888" max="5888" width="9.5703125" bestFit="1" customWidth="1"/>
    <col min="6141" max="6141" width="9.5703125" bestFit="1" customWidth="1"/>
    <col min="6144" max="6144" width="9.5703125" bestFit="1" customWidth="1"/>
    <col min="6397" max="6397" width="9.5703125" bestFit="1" customWidth="1"/>
    <col min="6400" max="6400" width="9.5703125" bestFit="1" customWidth="1"/>
    <col min="6653" max="6653" width="9.5703125" bestFit="1" customWidth="1"/>
    <col min="6656" max="6656" width="9.5703125" bestFit="1" customWidth="1"/>
    <col min="6909" max="6909" width="9.5703125" bestFit="1" customWidth="1"/>
    <col min="6912" max="6912" width="9.5703125" bestFit="1" customWidth="1"/>
    <col min="7165" max="7165" width="9.5703125" bestFit="1" customWidth="1"/>
    <col min="7168" max="7168" width="9.5703125" bestFit="1" customWidth="1"/>
    <col min="7421" max="7421" width="9.5703125" bestFit="1" customWidth="1"/>
    <col min="7424" max="7424" width="9.5703125" bestFit="1" customWidth="1"/>
    <col min="7677" max="7677" width="9.5703125" bestFit="1" customWidth="1"/>
    <col min="7680" max="7680" width="9.5703125" bestFit="1" customWidth="1"/>
    <col min="7933" max="7933" width="9.5703125" bestFit="1" customWidth="1"/>
    <col min="7936" max="7936" width="9.5703125" bestFit="1" customWidth="1"/>
    <col min="8189" max="8189" width="9.5703125" bestFit="1" customWidth="1"/>
    <col min="8192" max="8192" width="9.5703125" bestFit="1" customWidth="1"/>
    <col min="8445" max="8445" width="9.5703125" bestFit="1" customWidth="1"/>
    <col min="8448" max="8448" width="9.5703125" bestFit="1" customWidth="1"/>
    <col min="8701" max="8701" width="9.5703125" bestFit="1" customWidth="1"/>
    <col min="8704" max="8704" width="9.5703125" bestFit="1" customWidth="1"/>
    <col min="8957" max="8957" width="9.5703125" bestFit="1" customWidth="1"/>
    <col min="8960" max="8960" width="9.5703125" bestFit="1" customWidth="1"/>
    <col min="9213" max="9213" width="9.5703125" bestFit="1" customWidth="1"/>
    <col min="9216" max="9216" width="9.5703125" bestFit="1" customWidth="1"/>
    <col min="9469" max="9469" width="9.5703125" bestFit="1" customWidth="1"/>
    <col min="9472" max="9472" width="9.5703125" bestFit="1" customWidth="1"/>
    <col min="9725" max="9725" width="9.5703125" bestFit="1" customWidth="1"/>
    <col min="9728" max="9728" width="9.5703125" bestFit="1" customWidth="1"/>
    <col min="9981" max="9981" width="9.5703125" bestFit="1" customWidth="1"/>
    <col min="9984" max="9984" width="9.5703125" bestFit="1" customWidth="1"/>
    <col min="10237" max="10237" width="9.5703125" bestFit="1" customWidth="1"/>
    <col min="10240" max="10240" width="9.5703125" bestFit="1" customWidth="1"/>
    <col min="10493" max="10493" width="9.5703125" bestFit="1" customWidth="1"/>
    <col min="10496" max="10496" width="9.5703125" bestFit="1" customWidth="1"/>
    <col min="10749" max="10749" width="9.5703125" bestFit="1" customWidth="1"/>
    <col min="10752" max="10752" width="9.5703125" bestFit="1" customWidth="1"/>
    <col min="11005" max="11005" width="9.5703125" bestFit="1" customWidth="1"/>
    <col min="11008" max="11008" width="9.5703125" bestFit="1" customWidth="1"/>
    <col min="11261" max="11261" width="9.5703125" bestFit="1" customWidth="1"/>
    <col min="11264" max="11264" width="9.5703125" bestFit="1" customWidth="1"/>
    <col min="11517" max="11517" width="9.5703125" bestFit="1" customWidth="1"/>
    <col min="11520" max="11520" width="9.5703125" bestFit="1" customWidth="1"/>
    <col min="11773" max="11773" width="9.5703125" bestFit="1" customWidth="1"/>
    <col min="11776" max="11776" width="9.5703125" bestFit="1" customWidth="1"/>
    <col min="12029" max="12029" width="9.5703125" bestFit="1" customWidth="1"/>
    <col min="12032" max="12032" width="9.5703125" bestFit="1" customWidth="1"/>
    <col min="12285" max="12285" width="9.5703125" bestFit="1" customWidth="1"/>
    <col min="12288" max="12288" width="9.5703125" bestFit="1" customWidth="1"/>
    <col min="12541" max="12541" width="9.5703125" bestFit="1" customWidth="1"/>
    <col min="12544" max="12544" width="9.5703125" bestFit="1" customWidth="1"/>
    <col min="12797" max="12797" width="9.5703125" bestFit="1" customWidth="1"/>
    <col min="12800" max="12800" width="9.5703125" bestFit="1" customWidth="1"/>
    <col min="13053" max="13053" width="9.5703125" bestFit="1" customWidth="1"/>
    <col min="13056" max="13056" width="9.5703125" bestFit="1" customWidth="1"/>
    <col min="13309" max="13309" width="9.5703125" bestFit="1" customWidth="1"/>
    <col min="13312" max="13312" width="9.5703125" bestFit="1" customWidth="1"/>
    <col min="13565" max="13565" width="9.5703125" bestFit="1" customWidth="1"/>
    <col min="13568" max="13568" width="9.5703125" bestFit="1" customWidth="1"/>
    <col min="13821" max="13821" width="9.5703125" bestFit="1" customWidth="1"/>
    <col min="13824" max="13824" width="9.5703125" bestFit="1" customWidth="1"/>
    <col min="14077" max="14077" width="9.5703125" bestFit="1" customWidth="1"/>
    <col min="14080" max="14080" width="9.5703125" bestFit="1" customWidth="1"/>
    <col min="14333" max="14333" width="9.5703125" bestFit="1" customWidth="1"/>
    <col min="14336" max="14336" width="9.5703125" bestFit="1" customWidth="1"/>
    <col min="14589" max="14589" width="9.5703125" bestFit="1" customWidth="1"/>
    <col min="14592" max="14592" width="9.5703125" bestFit="1" customWidth="1"/>
    <col min="14845" max="14845" width="9.5703125" bestFit="1" customWidth="1"/>
    <col min="14848" max="14848" width="9.5703125" bestFit="1" customWidth="1"/>
    <col min="15101" max="15101" width="9.5703125" bestFit="1" customWidth="1"/>
    <col min="15104" max="15104" width="9.5703125" bestFit="1" customWidth="1"/>
    <col min="15357" max="15357" width="9.5703125" bestFit="1" customWidth="1"/>
    <col min="15360" max="15360" width="9.5703125" bestFit="1" customWidth="1"/>
    <col min="15613" max="15613" width="9.5703125" bestFit="1" customWidth="1"/>
    <col min="15616" max="15616" width="9.5703125" bestFit="1" customWidth="1"/>
    <col min="15869" max="15869" width="9.5703125" bestFit="1" customWidth="1"/>
    <col min="15872" max="15872" width="9.5703125" bestFit="1" customWidth="1"/>
    <col min="16125" max="16125" width="9.5703125" bestFit="1" customWidth="1"/>
    <col min="16128" max="16128" width="9.5703125" bestFit="1" customWidth="1"/>
  </cols>
  <sheetData>
    <row r="3" spans="1:2" x14ac:dyDescent="0.25">
      <c r="B3" s="27" t="s">
        <v>105</v>
      </c>
    </row>
    <row r="4" spans="1:2" x14ac:dyDescent="0.25">
      <c r="B4" s="27" t="s">
        <v>106</v>
      </c>
    </row>
    <row r="5" spans="1:2" x14ac:dyDescent="0.25">
      <c r="B5" s="27" t="s">
        <v>107</v>
      </c>
    </row>
    <row r="6" spans="1:2" x14ac:dyDescent="0.25">
      <c r="B6" s="27" t="s">
        <v>137</v>
      </c>
    </row>
    <row r="7" spans="1:2" x14ac:dyDescent="0.25">
      <c r="B7" s="27" t="s">
        <v>138</v>
      </c>
    </row>
    <row r="10" spans="1:2" x14ac:dyDescent="0.25">
      <c r="B10" s="28" t="s">
        <v>129</v>
      </c>
    </row>
    <row r="12" spans="1:2" x14ac:dyDescent="0.25">
      <c r="A12" t="s">
        <v>89</v>
      </c>
      <c r="B12" s="29" t="s">
        <v>90</v>
      </c>
    </row>
    <row r="13" spans="1:2" ht="17.25" x14ac:dyDescent="0.3">
      <c r="B13" s="39" t="s">
        <v>108</v>
      </c>
    </row>
    <row r="14" spans="1:2" x14ac:dyDescent="0.25">
      <c r="B14" s="29" t="s">
        <v>91</v>
      </c>
    </row>
    <row r="15" spans="1:2" x14ac:dyDescent="0.25">
      <c r="B15" s="29" t="s">
        <v>109</v>
      </c>
    </row>
    <row r="16" spans="1:2" x14ac:dyDescent="0.25">
      <c r="B16" s="29" t="s">
        <v>111</v>
      </c>
    </row>
    <row r="17" spans="1:4" x14ac:dyDescent="0.25">
      <c r="B17" s="29" t="s">
        <v>110</v>
      </c>
    </row>
    <row r="18" spans="1:4" x14ac:dyDescent="0.25">
      <c r="B18" s="29" t="s">
        <v>112</v>
      </c>
    </row>
    <row r="20" spans="1:4" x14ac:dyDescent="0.25">
      <c r="A20" t="s">
        <v>92</v>
      </c>
      <c r="B20" s="29" t="s">
        <v>113</v>
      </c>
    </row>
    <row r="21" spans="1:4" x14ac:dyDescent="0.25">
      <c r="B21" s="30" t="s">
        <v>118</v>
      </c>
    </row>
    <row r="22" spans="1:4" x14ac:dyDescent="0.25">
      <c r="B22" s="40" t="s">
        <v>114</v>
      </c>
    </row>
    <row r="23" spans="1:4" x14ac:dyDescent="0.25">
      <c r="B23" s="40" t="s">
        <v>115</v>
      </c>
    </row>
    <row r="24" spans="1:4" ht="30" x14ac:dyDescent="0.25">
      <c r="B24" s="40" t="s">
        <v>116</v>
      </c>
    </row>
    <row r="25" spans="1:4" ht="30" x14ac:dyDescent="0.25">
      <c r="B25" s="40" t="s">
        <v>117</v>
      </c>
    </row>
    <row r="26" spans="1:4" x14ac:dyDescent="0.25">
      <c r="A26" s="31"/>
      <c r="B26" s="29"/>
    </row>
    <row r="27" spans="1:4" x14ac:dyDescent="0.25">
      <c r="A27" s="31" t="s">
        <v>119</v>
      </c>
      <c r="B27" s="29" t="s">
        <v>93</v>
      </c>
    </row>
    <row r="28" spans="1:4" x14ac:dyDescent="0.25">
      <c r="B28" s="30" t="s">
        <v>94</v>
      </c>
    </row>
    <row r="30" spans="1:4" s="36" customFormat="1" x14ac:dyDescent="0.25">
      <c r="A30" t="s">
        <v>120</v>
      </c>
      <c r="B30" s="32" t="s">
        <v>95</v>
      </c>
      <c r="C30" s="42"/>
      <c r="D30" s="42"/>
    </row>
    <row r="31" spans="1:4" x14ac:dyDescent="0.25">
      <c r="B31" s="34" t="s">
        <v>130</v>
      </c>
    </row>
    <row r="32" spans="1:4" x14ac:dyDescent="0.25">
      <c r="B32" s="41">
        <v>0.94515000000000005</v>
      </c>
    </row>
    <row r="34" spans="2:5" x14ac:dyDescent="0.25">
      <c r="B34" s="33" t="s">
        <v>96</v>
      </c>
      <c r="C34" s="36"/>
      <c r="D34" s="36"/>
    </row>
    <row r="35" spans="2:5" x14ac:dyDescent="0.25">
      <c r="B35" s="49" t="s">
        <v>121</v>
      </c>
      <c r="C35" s="36"/>
      <c r="D35" s="36"/>
    </row>
    <row r="36" spans="2:5" x14ac:dyDescent="0.25">
      <c r="B36" s="18" t="s">
        <v>125</v>
      </c>
      <c r="C36" s="46">
        <f>'Sep-11'!D55</f>
        <v>9348036</v>
      </c>
      <c r="D36" s="35" t="s">
        <v>97</v>
      </c>
    </row>
    <row r="37" spans="2:5" x14ac:dyDescent="0.25">
      <c r="B37" s="18" t="s">
        <v>126</v>
      </c>
      <c r="C37" s="46">
        <f>'Sep-11'!E55</f>
        <v>38898</v>
      </c>
      <c r="D37" s="35" t="s">
        <v>98</v>
      </c>
      <c r="E37" s="36"/>
    </row>
    <row r="38" spans="2:5" x14ac:dyDescent="0.25">
      <c r="B38" s="18" t="s">
        <v>127</v>
      </c>
      <c r="C38" s="47">
        <f>'Sep-11'!F55</f>
        <v>232575</v>
      </c>
      <c r="D38" s="37" t="s">
        <v>99</v>
      </c>
    </row>
    <row r="39" spans="2:5" x14ac:dyDescent="0.25">
      <c r="B39" s="18" t="s">
        <v>128</v>
      </c>
      <c r="C39" s="47">
        <f>(C36-C37-C38)/1000</f>
        <v>9076.5630000000001</v>
      </c>
      <c r="D39" s="44" t="s">
        <v>122</v>
      </c>
    </row>
    <row r="40" spans="2:5" x14ac:dyDescent="0.25">
      <c r="B40" s="18" t="s">
        <v>124</v>
      </c>
      <c r="C40" s="47">
        <f>B32</f>
        <v>0.94515000000000005</v>
      </c>
      <c r="D40" s="45" t="s">
        <v>100</v>
      </c>
    </row>
    <row r="41" spans="2:5" x14ac:dyDescent="0.25">
      <c r="B41" s="18" t="s">
        <v>101</v>
      </c>
      <c r="C41" s="48">
        <f>ROUNDDOWN(C39*C40,0)</f>
        <v>8578</v>
      </c>
      <c r="D41" s="45" t="s">
        <v>102</v>
      </c>
    </row>
    <row r="42" spans="2:5" x14ac:dyDescent="0.25">
      <c r="B42" s="43" t="s">
        <v>103</v>
      </c>
      <c r="C42" s="47">
        <v>0</v>
      </c>
      <c r="D42" s="45" t="s">
        <v>102</v>
      </c>
    </row>
    <row r="43" spans="2:5" x14ac:dyDescent="0.25">
      <c r="B43" s="43" t="s">
        <v>104</v>
      </c>
      <c r="C43" s="47">
        <v>0</v>
      </c>
      <c r="D43" s="45" t="s">
        <v>102</v>
      </c>
    </row>
    <row r="44" spans="2:5" x14ac:dyDescent="0.25">
      <c r="B44" s="19" t="s">
        <v>123</v>
      </c>
      <c r="C44" s="38">
        <f>C41-C42-C43</f>
        <v>8578</v>
      </c>
      <c r="D44" s="44" t="s">
        <v>102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F55" sqref="F55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40940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244050</v>
      </c>
      <c r="E4" s="4">
        <v>3600</v>
      </c>
      <c r="F4" s="4">
        <v>6767</v>
      </c>
      <c r="G4" s="4">
        <f>(D4-E4-F4)/10^3</f>
        <v>233.68299999999999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24408</v>
      </c>
      <c r="E5" s="4">
        <v>420</v>
      </c>
      <c r="F5" s="4">
        <v>677</v>
      </c>
      <c r="G5" s="4">
        <f t="shared" ref="G5:G54" si="0">(D5-E5-F5)/10^3</f>
        <v>23.311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24624</v>
      </c>
      <c r="E6" s="4">
        <v>444</v>
      </c>
      <c r="F6" s="4">
        <v>683</v>
      </c>
      <c r="G6" s="4">
        <f t="shared" si="0"/>
        <v>23.497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21096</v>
      </c>
      <c r="E7" s="4">
        <v>372</v>
      </c>
      <c r="F7" s="4">
        <v>585</v>
      </c>
      <c r="G7" s="4">
        <f t="shared" si="0"/>
        <v>20.138999999999999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23172</v>
      </c>
      <c r="E8" s="4">
        <v>396</v>
      </c>
      <c r="F8" s="4">
        <v>643</v>
      </c>
      <c r="G8" s="4">
        <f t="shared" si="0"/>
        <v>22.132999999999999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21216</v>
      </c>
      <c r="E9" s="4">
        <v>408</v>
      </c>
      <c r="F9" s="4">
        <v>588</v>
      </c>
      <c r="G9" s="4">
        <f t="shared" si="0"/>
        <v>20.22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20880</v>
      </c>
      <c r="E10" s="4">
        <v>216</v>
      </c>
      <c r="F10" s="4">
        <v>579</v>
      </c>
      <c r="G10" s="4">
        <f t="shared" si="0"/>
        <v>20.085000000000001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21756</v>
      </c>
      <c r="E11" s="4">
        <v>432</v>
      </c>
      <c r="F11" s="4">
        <v>603</v>
      </c>
      <c r="G11" s="4">
        <f t="shared" si="0"/>
        <v>20.721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48432</v>
      </c>
      <c r="E12" s="4">
        <v>648</v>
      </c>
      <c r="F12" s="4">
        <v>1343</v>
      </c>
      <c r="G12" s="4">
        <f t="shared" si="0"/>
        <v>46.441000000000003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23208</v>
      </c>
      <c r="E13" s="4">
        <v>396</v>
      </c>
      <c r="F13" s="4">
        <v>644</v>
      </c>
      <c r="G13" s="4">
        <f t="shared" si="0"/>
        <v>22.167999999999999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19392</v>
      </c>
      <c r="E14" s="4">
        <v>456</v>
      </c>
      <c r="F14" s="4">
        <v>538</v>
      </c>
      <c r="G14" s="4">
        <f t="shared" si="0"/>
        <v>18.398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20484</v>
      </c>
      <c r="E15" s="4">
        <v>360</v>
      </c>
      <c r="F15" s="4">
        <v>568</v>
      </c>
      <c r="G15" s="4">
        <f t="shared" si="0"/>
        <v>19.556000000000001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20916</v>
      </c>
      <c r="E16" s="4">
        <v>444</v>
      </c>
      <c r="F16" s="4">
        <v>580</v>
      </c>
      <c r="G16" s="4">
        <f t="shared" si="0"/>
        <v>19.891999999999999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18684</v>
      </c>
      <c r="E17" s="4">
        <v>408</v>
      </c>
      <c r="F17" s="4">
        <v>518</v>
      </c>
      <c r="G17" s="4">
        <f t="shared" si="0"/>
        <v>17.757999999999999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17532</v>
      </c>
      <c r="E18" s="4">
        <v>576</v>
      </c>
      <c r="F18" s="4">
        <v>486</v>
      </c>
      <c r="G18" s="4">
        <f t="shared" si="0"/>
        <v>16.47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19536</v>
      </c>
      <c r="E19" s="4">
        <v>468</v>
      </c>
      <c r="F19" s="4">
        <v>542</v>
      </c>
      <c r="G19" s="4">
        <f t="shared" si="0"/>
        <v>18.526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18840</v>
      </c>
      <c r="E20" s="4">
        <v>600</v>
      </c>
      <c r="F20" s="4">
        <v>522</v>
      </c>
      <c r="G20" s="4">
        <f t="shared" si="0"/>
        <v>17.718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19896</v>
      </c>
      <c r="E21" s="4">
        <v>480</v>
      </c>
      <c r="F21" s="4">
        <v>552</v>
      </c>
      <c r="G21" s="4">
        <f t="shared" si="0"/>
        <v>18.864000000000001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40968</v>
      </c>
      <c r="E22" s="4">
        <v>912</v>
      </c>
      <c r="F22" s="4">
        <v>1136</v>
      </c>
      <c r="G22" s="4">
        <f t="shared" si="0"/>
        <v>38.92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22548</v>
      </c>
      <c r="E23" s="4">
        <v>444</v>
      </c>
      <c r="F23" s="4">
        <v>625</v>
      </c>
      <c r="G23" s="4">
        <f t="shared" si="0"/>
        <v>21.478999999999999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22104</v>
      </c>
      <c r="E24" s="4">
        <v>480</v>
      </c>
      <c r="F24" s="4">
        <v>613</v>
      </c>
      <c r="G24" s="4">
        <f t="shared" si="0"/>
        <v>21.010999999999999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21360</v>
      </c>
      <c r="E25" s="4">
        <v>420</v>
      </c>
      <c r="F25" s="4">
        <v>592</v>
      </c>
      <c r="G25" s="4">
        <f t="shared" si="0"/>
        <v>20.347999999999999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20856</v>
      </c>
      <c r="E26" s="4">
        <v>456</v>
      </c>
      <c r="F26" s="4">
        <v>578</v>
      </c>
      <c r="G26" s="4">
        <f t="shared" si="0"/>
        <v>19.821999999999999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21468</v>
      </c>
      <c r="E27" s="4">
        <v>396</v>
      </c>
      <c r="F27" s="4">
        <v>595</v>
      </c>
      <c r="G27" s="4">
        <f t="shared" si="0"/>
        <v>20.477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25488</v>
      </c>
      <c r="E28" s="4">
        <v>372</v>
      </c>
      <c r="F28" s="4">
        <v>707</v>
      </c>
      <c r="G28" s="4">
        <f t="shared" si="0"/>
        <v>24.408999999999999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25680</v>
      </c>
      <c r="E29" s="4">
        <v>432</v>
      </c>
      <c r="F29" s="4">
        <v>712</v>
      </c>
      <c r="G29" s="4">
        <f t="shared" si="0"/>
        <v>24.536000000000001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20868</v>
      </c>
      <c r="E30" s="4">
        <v>408</v>
      </c>
      <c r="F30" s="4">
        <v>579</v>
      </c>
      <c r="G30" s="4">
        <f t="shared" si="0"/>
        <v>19.881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23184</v>
      </c>
      <c r="E31" s="4">
        <v>372</v>
      </c>
      <c r="F31" s="4">
        <v>643</v>
      </c>
      <c r="G31" s="4">
        <f t="shared" si="0"/>
        <v>22.169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19200</v>
      </c>
      <c r="E32" s="4">
        <v>468</v>
      </c>
      <c r="F32" s="4">
        <v>532</v>
      </c>
      <c r="G32" s="4">
        <f t="shared" si="0"/>
        <v>18.2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25344</v>
      </c>
      <c r="E33" s="4">
        <v>384</v>
      </c>
      <c r="F33" s="4">
        <v>703</v>
      </c>
      <c r="G33" s="4">
        <f t="shared" si="0"/>
        <v>24.257000000000001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18840</v>
      </c>
      <c r="E34" s="4">
        <v>504</v>
      </c>
      <c r="F34" s="4">
        <v>522</v>
      </c>
      <c r="G34" s="4">
        <f t="shared" si="0"/>
        <v>17.814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22692</v>
      </c>
      <c r="E35" s="4">
        <v>576</v>
      </c>
      <c r="F35" s="4">
        <v>629</v>
      </c>
      <c r="G35" s="4">
        <f t="shared" si="0"/>
        <v>21.486999999999998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24036</v>
      </c>
      <c r="E36" s="4">
        <v>312</v>
      </c>
      <c r="F36" s="4">
        <v>666</v>
      </c>
      <c r="G36" s="4">
        <f t="shared" si="0"/>
        <v>23.058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25284</v>
      </c>
      <c r="E37" s="4">
        <v>552</v>
      </c>
      <c r="F37" s="4">
        <v>701</v>
      </c>
      <c r="G37" s="4">
        <f t="shared" si="0"/>
        <v>24.030999999999999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22968</v>
      </c>
      <c r="E38" s="4">
        <v>384</v>
      </c>
      <c r="F38" s="4">
        <v>637</v>
      </c>
      <c r="G38" s="4">
        <f t="shared" si="0"/>
        <v>21.946999999999999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24060</v>
      </c>
      <c r="E39" s="4">
        <v>408</v>
      </c>
      <c r="F39" s="4">
        <v>667</v>
      </c>
      <c r="G39" s="4">
        <f t="shared" si="0"/>
        <v>22.984999999999999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25548</v>
      </c>
      <c r="E40" s="4">
        <v>372</v>
      </c>
      <c r="F40" s="4">
        <v>708</v>
      </c>
      <c r="G40" s="4">
        <f t="shared" si="0"/>
        <v>24.468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23268</v>
      </c>
      <c r="E41" s="4">
        <v>336</v>
      </c>
      <c r="F41" s="4">
        <v>645</v>
      </c>
      <c r="G41" s="4">
        <f t="shared" si="0"/>
        <v>22.286999999999999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27060</v>
      </c>
      <c r="E42" s="4">
        <v>360</v>
      </c>
      <c r="F42" s="4">
        <v>750</v>
      </c>
      <c r="G42" s="4">
        <f t="shared" si="0"/>
        <v>25.95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22236</v>
      </c>
      <c r="E43" s="4">
        <v>288</v>
      </c>
      <c r="F43" s="4">
        <v>617</v>
      </c>
      <c r="G43" s="4">
        <f t="shared" si="0"/>
        <v>21.331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24528</v>
      </c>
      <c r="E44" s="4">
        <v>396</v>
      </c>
      <c r="F44" s="4">
        <v>680</v>
      </c>
      <c r="G44" s="4">
        <f t="shared" si="0"/>
        <v>23.452000000000002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22776</v>
      </c>
      <c r="E45" s="4">
        <v>372</v>
      </c>
      <c r="F45" s="4">
        <v>632</v>
      </c>
      <c r="G45" s="4">
        <f t="shared" si="0"/>
        <v>21.771999999999998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24252</v>
      </c>
      <c r="E46" s="4">
        <v>312</v>
      </c>
      <c r="F46" s="4">
        <v>672</v>
      </c>
      <c r="G46" s="4">
        <f t="shared" si="0"/>
        <v>23.268000000000001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24312</v>
      </c>
      <c r="E47" s="4">
        <v>384</v>
      </c>
      <c r="F47" s="4">
        <v>674</v>
      </c>
      <c r="G47" s="4">
        <f t="shared" si="0"/>
        <v>23.254000000000001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25392</v>
      </c>
      <c r="E48" s="4">
        <v>444</v>
      </c>
      <c r="F48" s="4">
        <v>704</v>
      </c>
      <c r="G48" s="4">
        <f t="shared" si="0"/>
        <v>24.244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23652</v>
      </c>
      <c r="E49" s="4">
        <v>324</v>
      </c>
      <c r="F49" s="4">
        <v>656</v>
      </c>
      <c r="G49" s="4">
        <f t="shared" si="0"/>
        <v>22.672000000000001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25536</v>
      </c>
      <c r="E50" s="4">
        <v>396</v>
      </c>
      <c r="F50" s="4">
        <v>708</v>
      </c>
      <c r="G50" s="4">
        <f t="shared" si="0"/>
        <v>24.431999999999999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25704</v>
      </c>
      <c r="E51" s="4">
        <v>384</v>
      </c>
      <c r="F51" s="4">
        <v>713</v>
      </c>
      <c r="G51" s="4">
        <f t="shared" si="0"/>
        <v>24.606999999999999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27636</v>
      </c>
      <c r="E52" s="4">
        <v>372</v>
      </c>
      <c r="F52" s="4">
        <v>766</v>
      </c>
      <c r="G52" s="4">
        <f t="shared" si="0"/>
        <v>26.498000000000001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21132</v>
      </c>
      <c r="E53" s="4">
        <v>336</v>
      </c>
      <c r="F53" s="4">
        <v>586</v>
      </c>
      <c r="G53" s="4">
        <f t="shared" si="0"/>
        <v>20.21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23388</v>
      </c>
      <c r="E54" s="4">
        <v>552</v>
      </c>
      <c r="F54" s="4">
        <v>648</v>
      </c>
      <c r="G54" s="4">
        <f t="shared" si="0"/>
        <v>22.187999999999999</v>
      </c>
    </row>
    <row r="55" spans="1:7" ht="15" customHeight="1" x14ac:dyDescent="0.25">
      <c r="A55" s="71" t="s">
        <v>11</v>
      </c>
      <c r="B55" s="71"/>
      <c r="C55" s="71"/>
      <c r="D55" s="7">
        <f>SUM(D4:D54)</f>
        <v>1421490</v>
      </c>
      <c r="E55" s="7">
        <f t="shared" ref="E55:G55" si="2">SUM(E4:E54)</f>
        <v>25032</v>
      </c>
      <c r="F55" s="7">
        <f t="shared" si="2"/>
        <v>39414</v>
      </c>
      <c r="G55" s="7">
        <f t="shared" si="2"/>
        <v>1357.0439999999996</v>
      </c>
    </row>
  </sheetData>
  <mergeCells count="1">
    <mergeCell ref="A55:C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workbookViewId="0">
      <selection activeCell="D13" sqref="D13"/>
    </sheetView>
  </sheetViews>
  <sheetFormatPr defaultRowHeight="15" x14ac:dyDescent="0.25"/>
  <cols>
    <col min="3" max="3" width="16.28515625" customWidth="1"/>
    <col min="4" max="4" width="16.5703125" customWidth="1"/>
    <col min="5" max="5" width="19.85546875" customWidth="1"/>
    <col min="6" max="6" width="14.28515625" customWidth="1"/>
    <col min="7" max="7" width="31.85546875" customWidth="1"/>
    <col min="8" max="8" width="14.85546875" customWidth="1"/>
    <col min="9" max="9" width="11" customWidth="1"/>
    <col min="10" max="10" width="11.140625" customWidth="1"/>
    <col min="11" max="11" width="11.5703125" customWidth="1"/>
    <col min="12" max="12" width="9.7109375" bestFit="1" customWidth="1"/>
  </cols>
  <sheetData>
    <row r="2" spans="2:11" x14ac:dyDescent="0.25">
      <c r="D2" s="27" t="s">
        <v>105</v>
      </c>
    </row>
    <row r="3" spans="2:11" x14ac:dyDescent="0.25">
      <c r="D3" s="27" t="s">
        <v>106</v>
      </c>
    </row>
    <row r="4" spans="2:11" x14ac:dyDescent="0.25">
      <c r="D4" s="27" t="s">
        <v>107</v>
      </c>
    </row>
    <row r="5" spans="2:11" x14ac:dyDescent="0.25">
      <c r="D5" s="27" t="s">
        <v>137</v>
      </c>
    </row>
    <row r="6" spans="2:11" x14ac:dyDescent="0.25">
      <c r="D6" s="27" t="s">
        <v>138</v>
      </c>
    </row>
    <row r="8" spans="2:11" ht="45" x14ac:dyDescent="0.25">
      <c r="B8" s="20" t="s">
        <v>12</v>
      </c>
      <c r="C8" s="16" t="s">
        <v>134</v>
      </c>
      <c r="D8" s="16" t="s">
        <v>135</v>
      </c>
      <c r="E8" s="16" t="s">
        <v>136</v>
      </c>
      <c r="F8" s="16" t="s">
        <v>10</v>
      </c>
      <c r="G8" s="16" t="s">
        <v>13</v>
      </c>
      <c r="H8" s="17" t="s">
        <v>16</v>
      </c>
      <c r="I8" s="17" t="s">
        <v>17</v>
      </c>
      <c r="J8" s="17" t="s">
        <v>18</v>
      </c>
      <c r="K8" s="17" t="s">
        <v>19</v>
      </c>
    </row>
    <row r="9" spans="2:11" x14ac:dyDescent="0.25">
      <c r="B9" s="14">
        <v>40756</v>
      </c>
      <c r="C9" s="13">
        <f>('Aug-11'!D55)/1000</f>
        <v>6745.7640000000001</v>
      </c>
      <c r="D9" s="13">
        <f>('Aug-11'!E55)/1000</f>
        <v>43.014000000000003</v>
      </c>
      <c r="E9" s="13">
        <f>('Aug-11'!F55)/1000</f>
        <v>154.923</v>
      </c>
      <c r="F9" s="52">
        <f>(C9-D9-E9)-('18July Generation'!B69/1000)</f>
        <v>6401.8200000000006</v>
      </c>
      <c r="G9" s="13">
        <v>0.94515000000000005</v>
      </c>
      <c r="H9" s="13">
        <f>ROUNDDOWN(F9*G9,0)</f>
        <v>6050</v>
      </c>
      <c r="I9" s="18">
        <v>0</v>
      </c>
      <c r="J9" s="18">
        <v>0</v>
      </c>
      <c r="K9" s="18">
        <f>H9-I9-J9</f>
        <v>6050</v>
      </c>
    </row>
    <row r="10" spans="2:11" x14ac:dyDescent="0.25">
      <c r="B10" s="14">
        <v>40787</v>
      </c>
      <c r="C10" s="13">
        <f>('Sep-11'!D55)/1000</f>
        <v>9348.0360000000001</v>
      </c>
      <c r="D10" s="13">
        <f>('Sep-11'!E55)/1000</f>
        <v>38.898000000000003</v>
      </c>
      <c r="E10" s="52">
        <f>(H19*('Sep-11'!F55))/1000</f>
        <v>233.04014999999998</v>
      </c>
      <c r="F10" s="52">
        <f t="shared" ref="F10:F15" si="0">(C10-D10-E10)</f>
        <v>9076.0978500000001</v>
      </c>
      <c r="G10" s="13">
        <v>0.94515000000000005</v>
      </c>
      <c r="H10" s="13">
        <f t="shared" ref="H10:H15" si="1">ROUNDDOWN(F10*G10,0)</f>
        <v>8578</v>
      </c>
      <c r="I10" s="18">
        <v>0</v>
      </c>
      <c r="J10" s="18">
        <v>0</v>
      </c>
      <c r="K10" s="18">
        <f t="shared" ref="K10:K16" si="2">H10-I10-J10</f>
        <v>8578</v>
      </c>
    </row>
    <row r="11" spans="2:11" x14ac:dyDescent="0.25">
      <c r="B11" s="14">
        <v>40817</v>
      </c>
      <c r="C11" s="13">
        <f>('Oct-11'!D55)/1000</f>
        <v>7531.74</v>
      </c>
      <c r="D11" s="13">
        <f>('Oct-11'!E55)/1000</f>
        <v>18.797999999999998</v>
      </c>
      <c r="E11" s="52">
        <f>(H19*('Oct-11'!F55))/1000</f>
        <v>127.04558400000001</v>
      </c>
      <c r="F11" s="52">
        <f t="shared" si="0"/>
        <v>7385.8964159999996</v>
      </c>
      <c r="G11" s="13">
        <v>0.94515000000000005</v>
      </c>
      <c r="H11" s="13">
        <f t="shared" si="1"/>
        <v>6980</v>
      </c>
      <c r="I11" s="18">
        <v>0</v>
      </c>
      <c r="J11" s="18">
        <v>0</v>
      </c>
      <c r="K11" s="18">
        <f t="shared" si="2"/>
        <v>6980</v>
      </c>
    </row>
    <row r="12" spans="2:11" x14ac:dyDescent="0.25">
      <c r="B12" s="14">
        <v>40848</v>
      </c>
      <c r="C12" s="13">
        <f>('Nov-11'!D55)/1000</f>
        <v>889.11</v>
      </c>
      <c r="D12" s="13">
        <f>('Nov-11'!E55)/1000</f>
        <v>50.082000000000001</v>
      </c>
      <c r="E12" s="52">
        <f>(H19*('Nov-11'!F55))/1000</f>
        <v>60.385529999999996</v>
      </c>
      <c r="F12" s="52">
        <f t="shared" si="0"/>
        <v>778.64247</v>
      </c>
      <c r="G12" s="13">
        <v>0.94515000000000005</v>
      </c>
      <c r="H12" s="13">
        <f t="shared" si="1"/>
        <v>735</v>
      </c>
      <c r="I12" s="18">
        <v>0</v>
      </c>
      <c r="J12" s="18">
        <v>0</v>
      </c>
      <c r="K12" s="18">
        <f t="shared" si="2"/>
        <v>735</v>
      </c>
    </row>
    <row r="13" spans="2:11" x14ac:dyDescent="0.25">
      <c r="B13" s="14">
        <v>40878</v>
      </c>
      <c r="C13" s="13">
        <f>('Dec-11'!D55)/1000</f>
        <v>2228.4659999999999</v>
      </c>
      <c r="D13" s="13">
        <f>('Dec-11'!E55)/1000</f>
        <v>20.867999999999999</v>
      </c>
      <c r="E13" s="13">
        <f>('Dec-11'!F55)/1000</f>
        <v>82.466999999999999</v>
      </c>
      <c r="F13" s="52">
        <f t="shared" si="0"/>
        <v>2125.1309999999999</v>
      </c>
      <c r="G13" s="13">
        <v>0.94515000000000005</v>
      </c>
      <c r="H13" s="13">
        <f t="shared" si="1"/>
        <v>2008</v>
      </c>
      <c r="I13" s="18">
        <v>0</v>
      </c>
      <c r="J13" s="18">
        <v>0</v>
      </c>
      <c r="K13" s="18">
        <f t="shared" si="2"/>
        <v>2008</v>
      </c>
    </row>
    <row r="14" spans="2:11" x14ac:dyDescent="0.25">
      <c r="B14" s="14">
        <v>40909</v>
      </c>
      <c r="C14" s="13">
        <f>('Jan-12'!D55)/1000</f>
        <v>1670.328</v>
      </c>
      <c r="D14" s="13">
        <f>('Jan-12'!E55)/1000</f>
        <v>21.617999999999999</v>
      </c>
      <c r="E14" s="13">
        <f>('Jan-12'!F55)/1000</f>
        <v>66.658000000000001</v>
      </c>
      <c r="F14" s="52">
        <f t="shared" si="0"/>
        <v>1582.0520000000001</v>
      </c>
      <c r="G14" s="13">
        <v>0.94515000000000005</v>
      </c>
      <c r="H14" s="13">
        <f t="shared" si="1"/>
        <v>1495</v>
      </c>
      <c r="I14" s="18">
        <v>0</v>
      </c>
      <c r="J14" s="18">
        <v>0</v>
      </c>
      <c r="K14" s="18">
        <f t="shared" si="2"/>
        <v>1495</v>
      </c>
    </row>
    <row r="15" spans="2:11" x14ac:dyDescent="0.25">
      <c r="B15" s="14">
        <v>40940</v>
      </c>
      <c r="C15" s="13">
        <f>('Feb-12'!D55)/1000</f>
        <v>1421.49</v>
      </c>
      <c r="D15" s="13">
        <f>('Feb-12'!E55)/1000</f>
        <v>25.032</v>
      </c>
      <c r="E15" s="13">
        <f>('Feb-12'!F55)/1000</f>
        <v>39.414000000000001</v>
      </c>
      <c r="F15" s="52">
        <f t="shared" si="0"/>
        <v>1357.0440000000001</v>
      </c>
      <c r="G15" s="13">
        <v>0.94515000000000005</v>
      </c>
      <c r="H15" s="13">
        <f t="shared" si="1"/>
        <v>1282</v>
      </c>
      <c r="I15" s="18">
        <v>0</v>
      </c>
      <c r="J15" s="18">
        <v>0</v>
      </c>
      <c r="K15" s="18">
        <f t="shared" si="2"/>
        <v>1282</v>
      </c>
    </row>
    <row r="16" spans="2:11" x14ac:dyDescent="0.25">
      <c r="B16" s="12" t="s">
        <v>11</v>
      </c>
      <c r="C16" s="12">
        <f>SUM(C9:C15)</f>
        <v>29834.934000000005</v>
      </c>
      <c r="D16" s="53">
        <f t="shared" ref="D16:H16" si="3">SUM(D9:D15)</f>
        <v>218.31</v>
      </c>
      <c r="E16" s="53">
        <f t="shared" si="3"/>
        <v>763.93326400000001</v>
      </c>
      <c r="F16" s="53">
        <f t="shared" si="3"/>
        <v>28706.683736000003</v>
      </c>
      <c r="G16" s="12"/>
      <c r="H16" s="12">
        <f t="shared" si="3"/>
        <v>27128</v>
      </c>
      <c r="I16" s="19">
        <v>0</v>
      </c>
      <c r="J16" s="19">
        <v>0</v>
      </c>
      <c r="K16" s="54">
        <f t="shared" si="2"/>
        <v>27128</v>
      </c>
    </row>
    <row r="17" spans="2:12" x14ac:dyDescent="0.25">
      <c r="B17" s="12"/>
      <c r="C17" s="12"/>
      <c r="D17" s="21"/>
      <c r="E17" s="21"/>
      <c r="F17" s="21"/>
      <c r="G17" s="21"/>
      <c r="H17" s="21"/>
      <c r="I17" s="22"/>
      <c r="J17" s="22"/>
      <c r="K17" s="22"/>
    </row>
    <row r="18" spans="2:12" x14ac:dyDescent="0.25">
      <c r="B18" s="15" t="s">
        <v>15</v>
      </c>
      <c r="C18" s="15" t="s">
        <v>14</v>
      </c>
    </row>
    <row r="19" spans="2:12" x14ac:dyDescent="0.25">
      <c r="B19" s="12">
        <v>2011</v>
      </c>
      <c r="C19" s="12">
        <f>SUM(H9:H13)</f>
        <v>24351</v>
      </c>
      <c r="E19" s="68" t="s">
        <v>133</v>
      </c>
      <c r="F19" s="68"/>
      <c r="G19" s="68"/>
      <c r="H19" s="51">
        <f>1+(0.2/100)</f>
        <v>1.002</v>
      </c>
    </row>
    <row r="20" spans="2:12" x14ac:dyDescent="0.25">
      <c r="B20" s="12">
        <v>2012</v>
      </c>
      <c r="C20" s="12">
        <f>SUM(H14:H15)</f>
        <v>2777</v>
      </c>
    </row>
    <row r="21" spans="2:12" ht="15.75" thickBot="1" x14ac:dyDescent="0.3">
      <c r="B21" s="15" t="s">
        <v>11</v>
      </c>
      <c r="C21" s="15">
        <f>SUM(C19:C20)</f>
        <v>27128</v>
      </c>
      <c r="L21" s="55"/>
    </row>
    <row r="22" spans="2:12" ht="15" customHeight="1" x14ac:dyDescent="0.25">
      <c r="D22" s="56" t="s">
        <v>131</v>
      </c>
      <c r="E22" s="57"/>
      <c r="F22" s="57"/>
      <c r="G22" s="57"/>
      <c r="H22" s="57"/>
      <c r="I22" s="58"/>
      <c r="L22" s="55"/>
    </row>
    <row r="23" spans="2:12" x14ac:dyDescent="0.25">
      <c r="D23" s="59"/>
      <c r="E23" s="60"/>
      <c r="F23" s="60"/>
      <c r="G23" s="60"/>
      <c r="H23" s="60"/>
      <c r="I23" s="61"/>
    </row>
    <row r="24" spans="2:12" x14ac:dyDescent="0.25">
      <c r="D24" s="59"/>
      <c r="E24" s="60"/>
      <c r="F24" s="60"/>
      <c r="G24" s="60"/>
      <c r="H24" s="60"/>
      <c r="I24" s="61"/>
    </row>
    <row r="25" spans="2:12" x14ac:dyDescent="0.25">
      <c r="D25" s="59"/>
      <c r="E25" s="60"/>
      <c r="F25" s="60"/>
      <c r="G25" s="60"/>
      <c r="H25" s="60"/>
      <c r="I25" s="61"/>
    </row>
    <row r="26" spans="2:12" ht="15.75" thickBot="1" x14ac:dyDescent="0.3">
      <c r="D26" s="62"/>
      <c r="E26" s="63"/>
      <c r="F26" s="63"/>
      <c r="G26" s="63"/>
      <c r="H26" s="63"/>
      <c r="I26" s="64"/>
    </row>
    <row r="27" spans="2:12" ht="15.75" thickBot="1" x14ac:dyDescent="0.3"/>
    <row r="28" spans="2:12" ht="59.25" customHeight="1" thickBot="1" x14ac:dyDescent="0.3">
      <c r="D28" s="65" t="s">
        <v>132</v>
      </c>
      <c r="E28" s="66"/>
      <c r="F28" s="66"/>
      <c r="G28" s="66"/>
      <c r="H28" s="66"/>
      <c r="I28" s="67"/>
    </row>
    <row r="29" spans="2:12" x14ac:dyDescent="0.25">
      <c r="D29" s="50"/>
      <c r="E29" s="50"/>
    </row>
    <row r="30" spans="2:12" x14ac:dyDescent="0.25">
      <c r="D30" s="50"/>
      <c r="E30" s="50"/>
    </row>
  </sheetData>
  <mergeCells count="3">
    <mergeCell ref="D22:I26"/>
    <mergeCell ref="D28:I28"/>
    <mergeCell ref="E19:G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showGridLines="0" workbookViewId="0">
      <selection activeCell="B69" sqref="B69"/>
    </sheetView>
  </sheetViews>
  <sheetFormatPr defaultRowHeight="15" x14ac:dyDescent="0.25"/>
  <cols>
    <col min="1" max="1" width="21.7109375" customWidth="1"/>
    <col min="2" max="2" width="12" bestFit="1" customWidth="1"/>
    <col min="247" max="247" width="21.7109375" customWidth="1"/>
    <col min="248" max="248" width="7.7109375" customWidth="1"/>
    <col min="249" max="249" width="10.140625" customWidth="1"/>
    <col min="250" max="250" width="14" customWidth="1"/>
    <col min="251" max="251" width="6" customWidth="1"/>
    <col min="252" max="252" width="11.140625" customWidth="1"/>
    <col min="253" max="253" width="11.28515625" customWidth="1"/>
    <col min="254" max="254" width="11.140625" customWidth="1"/>
    <col min="255" max="255" width="11.28515625" customWidth="1"/>
    <col min="256" max="256" width="24.5703125" customWidth="1"/>
    <col min="257" max="257" width="19.5703125" customWidth="1"/>
    <col min="258" max="258" width="21.140625" customWidth="1"/>
    <col min="503" max="503" width="21.7109375" customWidth="1"/>
    <col min="504" max="504" width="7.7109375" customWidth="1"/>
    <col min="505" max="505" width="10.140625" customWidth="1"/>
    <col min="506" max="506" width="14" customWidth="1"/>
    <col min="507" max="507" width="6" customWidth="1"/>
    <col min="508" max="508" width="11.140625" customWidth="1"/>
    <col min="509" max="509" width="11.28515625" customWidth="1"/>
    <col min="510" max="510" width="11.140625" customWidth="1"/>
    <col min="511" max="511" width="11.28515625" customWidth="1"/>
    <col min="512" max="512" width="24.5703125" customWidth="1"/>
    <col min="513" max="513" width="19.5703125" customWidth="1"/>
    <col min="514" max="514" width="21.140625" customWidth="1"/>
    <col min="759" max="759" width="21.7109375" customWidth="1"/>
    <col min="760" max="760" width="7.7109375" customWidth="1"/>
    <col min="761" max="761" width="10.140625" customWidth="1"/>
    <col min="762" max="762" width="14" customWidth="1"/>
    <col min="763" max="763" width="6" customWidth="1"/>
    <col min="764" max="764" width="11.140625" customWidth="1"/>
    <col min="765" max="765" width="11.28515625" customWidth="1"/>
    <col min="766" max="766" width="11.140625" customWidth="1"/>
    <col min="767" max="767" width="11.28515625" customWidth="1"/>
    <col min="768" max="768" width="24.5703125" customWidth="1"/>
    <col min="769" max="769" width="19.5703125" customWidth="1"/>
    <col min="770" max="770" width="21.140625" customWidth="1"/>
    <col min="1015" max="1015" width="21.7109375" customWidth="1"/>
    <col min="1016" max="1016" width="7.7109375" customWidth="1"/>
    <col min="1017" max="1017" width="10.140625" customWidth="1"/>
    <col min="1018" max="1018" width="14" customWidth="1"/>
    <col min="1019" max="1019" width="6" customWidth="1"/>
    <col min="1020" max="1020" width="11.140625" customWidth="1"/>
    <col min="1021" max="1021" width="11.28515625" customWidth="1"/>
    <col min="1022" max="1022" width="11.140625" customWidth="1"/>
    <col min="1023" max="1023" width="11.28515625" customWidth="1"/>
    <col min="1024" max="1024" width="24.5703125" customWidth="1"/>
    <col min="1025" max="1025" width="19.5703125" customWidth="1"/>
    <col min="1026" max="1026" width="21.140625" customWidth="1"/>
    <col min="1271" max="1271" width="21.7109375" customWidth="1"/>
    <col min="1272" max="1272" width="7.7109375" customWidth="1"/>
    <col min="1273" max="1273" width="10.140625" customWidth="1"/>
    <col min="1274" max="1274" width="14" customWidth="1"/>
    <col min="1275" max="1275" width="6" customWidth="1"/>
    <col min="1276" max="1276" width="11.140625" customWidth="1"/>
    <col min="1277" max="1277" width="11.28515625" customWidth="1"/>
    <col min="1278" max="1278" width="11.140625" customWidth="1"/>
    <col min="1279" max="1279" width="11.28515625" customWidth="1"/>
    <col min="1280" max="1280" width="24.5703125" customWidth="1"/>
    <col min="1281" max="1281" width="19.5703125" customWidth="1"/>
    <col min="1282" max="1282" width="21.140625" customWidth="1"/>
    <col min="1527" max="1527" width="21.7109375" customWidth="1"/>
    <col min="1528" max="1528" width="7.7109375" customWidth="1"/>
    <col min="1529" max="1529" width="10.140625" customWidth="1"/>
    <col min="1530" max="1530" width="14" customWidth="1"/>
    <col min="1531" max="1531" width="6" customWidth="1"/>
    <col min="1532" max="1532" width="11.140625" customWidth="1"/>
    <col min="1533" max="1533" width="11.28515625" customWidth="1"/>
    <col min="1534" max="1534" width="11.140625" customWidth="1"/>
    <col min="1535" max="1535" width="11.28515625" customWidth="1"/>
    <col min="1536" max="1536" width="24.5703125" customWidth="1"/>
    <col min="1537" max="1537" width="19.5703125" customWidth="1"/>
    <col min="1538" max="1538" width="21.140625" customWidth="1"/>
    <col min="1783" max="1783" width="21.7109375" customWidth="1"/>
    <col min="1784" max="1784" width="7.7109375" customWidth="1"/>
    <col min="1785" max="1785" width="10.140625" customWidth="1"/>
    <col min="1786" max="1786" width="14" customWidth="1"/>
    <col min="1787" max="1787" width="6" customWidth="1"/>
    <col min="1788" max="1788" width="11.140625" customWidth="1"/>
    <col min="1789" max="1789" width="11.28515625" customWidth="1"/>
    <col min="1790" max="1790" width="11.140625" customWidth="1"/>
    <col min="1791" max="1791" width="11.28515625" customWidth="1"/>
    <col min="1792" max="1792" width="24.5703125" customWidth="1"/>
    <col min="1793" max="1793" width="19.5703125" customWidth="1"/>
    <col min="1794" max="1794" width="21.140625" customWidth="1"/>
    <col min="2039" max="2039" width="21.7109375" customWidth="1"/>
    <col min="2040" max="2040" width="7.7109375" customWidth="1"/>
    <col min="2041" max="2041" width="10.140625" customWidth="1"/>
    <col min="2042" max="2042" width="14" customWidth="1"/>
    <col min="2043" max="2043" width="6" customWidth="1"/>
    <col min="2044" max="2044" width="11.140625" customWidth="1"/>
    <col min="2045" max="2045" width="11.28515625" customWidth="1"/>
    <col min="2046" max="2046" width="11.140625" customWidth="1"/>
    <col min="2047" max="2047" width="11.28515625" customWidth="1"/>
    <col min="2048" max="2048" width="24.5703125" customWidth="1"/>
    <col min="2049" max="2049" width="19.5703125" customWidth="1"/>
    <col min="2050" max="2050" width="21.140625" customWidth="1"/>
    <col min="2295" max="2295" width="21.7109375" customWidth="1"/>
    <col min="2296" max="2296" width="7.7109375" customWidth="1"/>
    <col min="2297" max="2297" width="10.140625" customWidth="1"/>
    <col min="2298" max="2298" width="14" customWidth="1"/>
    <col min="2299" max="2299" width="6" customWidth="1"/>
    <col min="2300" max="2300" width="11.140625" customWidth="1"/>
    <col min="2301" max="2301" width="11.28515625" customWidth="1"/>
    <col min="2302" max="2302" width="11.140625" customWidth="1"/>
    <col min="2303" max="2303" width="11.28515625" customWidth="1"/>
    <col min="2304" max="2304" width="24.5703125" customWidth="1"/>
    <col min="2305" max="2305" width="19.5703125" customWidth="1"/>
    <col min="2306" max="2306" width="21.140625" customWidth="1"/>
    <col min="2551" max="2551" width="21.7109375" customWidth="1"/>
    <col min="2552" max="2552" width="7.7109375" customWidth="1"/>
    <col min="2553" max="2553" width="10.140625" customWidth="1"/>
    <col min="2554" max="2554" width="14" customWidth="1"/>
    <col min="2555" max="2555" width="6" customWidth="1"/>
    <col min="2556" max="2556" width="11.140625" customWidth="1"/>
    <col min="2557" max="2557" width="11.28515625" customWidth="1"/>
    <col min="2558" max="2558" width="11.140625" customWidth="1"/>
    <col min="2559" max="2559" width="11.28515625" customWidth="1"/>
    <col min="2560" max="2560" width="24.5703125" customWidth="1"/>
    <col min="2561" max="2561" width="19.5703125" customWidth="1"/>
    <col min="2562" max="2562" width="21.140625" customWidth="1"/>
    <col min="2807" max="2807" width="21.7109375" customWidth="1"/>
    <col min="2808" max="2808" width="7.7109375" customWidth="1"/>
    <col min="2809" max="2809" width="10.140625" customWidth="1"/>
    <col min="2810" max="2810" width="14" customWidth="1"/>
    <col min="2811" max="2811" width="6" customWidth="1"/>
    <col min="2812" max="2812" width="11.140625" customWidth="1"/>
    <col min="2813" max="2813" width="11.28515625" customWidth="1"/>
    <col min="2814" max="2814" width="11.140625" customWidth="1"/>
    <col min="2815" max="2815" width="11.28515625" customWidth="1"/>
    <col min="2816" max="2816" width="24.5703125" customWidth="1"/>
    <col min="2817" max="2817" width="19.5703125" customWidth="1"/>
    <col min="2818" max="2818" width="21.140625" customWidth="1"/>
    <col min="3063" max="3063" width="21.7109375" customWidth="1"/>
    <col min="3064" max="3064" width="7.7109375" customWidth="1"/>
    <col min="3065" max="3065" width="10.140625" customWidth="1"/>
    <col min="3066" max="3066" width="14" customWidth="1"/>
    <col min="3067" max="3067" width="6" customWidth="1"/>
    <col min="3068" max="3068" width="11.140625" customWidth="1"/>
    <col min="3069" max="3069" width="11.28515625" customWidth="1"/>
    <col min="3070" max="3070" width="11.140625" customWidth="1"/>
    <col min="3071" max="3071" width="11.28515625" customWidth="1"/>
    <col min="3072" max="3072" width="24.5703125" customWidth="1"/>
    <col min="3073" max="3073" width="19.5703125" customWidth="1"/>
    <col min="3074" max="3074" width="21.140625" customWidth="1"/>
    <col min="3319" max="3319" width="21.7109375" customWidth="1"/>
    <col min="3320" max="3320" width="7.7109375" customWidth="1"/>
    <col min="3321" max="3321" width="10.140625" customWidth="1"/>
    <col min="3322" max="3322" width="14" customWidth="1"/>
    <col min="3323" max="3323" width="6" customWidth="1"/>
    <col min="3324" max="3324" width="11.140625" customWidth="1"/>
    <col min="3325" max="3325" width="11.28515625" customWidth="1"/>
    <col min="3326" max="3326" width="11.140625" customWidth="1"/>
    <col min="3327" max="3327" width="11.28515625" customWidth="1"/>
    <col min="3328" max="3328" width="24.5703125" customWidth="1"/>
    <col min="3329" max="3329" width="19.5703125" customWidth="1"/>
    <col min="3330" max="3330" width="21.140625" customWidth="1"/>
    <col min="3575" max="3575" width="21.7109375" customWidth="1"/>
    <col min="3576" max="3576" width="7.7109375" customWidth="1"/>
    <col min="3577" max="3577" width="10.140625" customWidth="1"/>
    <col min="3578" max="3578" width="14" customWidth="1"/>
    <col min="3579" max="3579" width="6" customWidth="1"/>
    <col min="3580" max="3580" width="11.140625" customWidth="1"/>
    <col min="3581" max="3581" width="11.28515625" customWidth="1"/>
    <col min="3582" max="3582" width="11.140625" customWidth="1"/>
    <col min="3583" max="3583" width="11.28515625" customWidth="1"/>
    <col min="3584" max="3584" width="24.5703125" customWidth="1"/>
    <col min="3585" max="3585" width="19.5703125" customWidth="1"/>
    <col min="3586" max="3586" width="21.140625" customWidth="1"/>
    <col min="3831" max="3831" width="21.7109375" customWidth="1"/>
    <col min="3832" max="3832" width="7.7109375" customWidth="1"/>
    <col min="3833" max="3833" width="10.140625" customWidth="1"/>
    <col min="3834" max="3834" width="14" customWidth="1"/>
    <col min="3835" max="3835" width="6" customWidth="1"/>
    <col min="3836" max="3836" width="11.140625" customWidth="1"/>
    <col min="3837" max="3837" width="11.28515625" customWidth="1"/>
    <col min="3838" max="3838" width="11.140625" customWidth="1"/>
    <col min="3839" max="3839" width="11.28515625" customWidth="1"/>
    <col min="3840" max="3840" width="24.5703125" customWidth="1"/>
    <col min="3841" max="3841" width="19.5703125" customWidth="1"/>
    <col min="3842" max="3842" width="21.140625" customWidth="1"/>
    <col min="4087" max="4087" width="21.7109375" customWidth="1"/>
    <col min="4088" max="4088" width="7.7109375" customWidth="1"/>
    <col min="4089" max="4089" width="10.140625" customWidth="1"/>
    <col min="4090" max="4090" width="14" customWidth="1"/>
    <col min="4091" max="4091" width="6" customWidth="1"/>
    <col min="4092" max="4092" width="11.140625" customWidth="1"/>
    <col min="4093" max="4093" width="11.28515625" customWidth="1"/>
    <col min="4094" max="4094" width="11.140625" customWidth="1"/>
    <col min="4095" max="4095" width="11.28515625" customWidth="1"/>
    <col min="4096" max="4096" width="24.5703125" customWidth="1"/>
    <col min="4097" max="4097" width="19.5703125" customWidth="1"/>
    <col min="4098" max="4098" width="21.140625" customWidth="1"/>
    <col min="4343" max="4343" width="21.7109375" customWidth="1"/>
    <col min="4344" max="4344" width="7.7109375" customWidth="1"/>
    <col min="4345" max="4345" width="10.140625" customWidth="1"/>
    <col min="4346" max="4346" width="14" customWidth="1"/>
    <col min="4347" max="4347" width="6" customWidth="1"/>
    <col min="4348" max="4348" width="11.140625" customWidth="1"/>
    <col min="4349" max="4349" width="11.28515625" customWidth="1"/>
    <col min="4350" max="4350" width="11.140625" customWidth="1"/>
    <col min="4351" max="4351" width="11.28515625" customWidth="1"/>
    <col min="4352" max="4352" width="24.5703125" customWidth="1"/>
    <col min="4353" max="4353" width="19.5703125" customWidth="1"/>
    <col min="4354" max="4354" width="21.140625" customWidth="1"/>
    <col min="4599" max="4599" width="21.7109375" customWidth="1"/>
    <col min="4600" max="4600" width="7.7109375" customWidth="1"/>
    <col min="4601" max="4601" width="10.140625" customWidth="1"/>
    <col min="4602" max="4602" width="14" customWidth="1"/>
    <col min="4603" max="4603" width="6" customWidth="1"/>
    <col min="4604" max="4604" width="11.140625" customWidth="1"/>
    <col min="4605" max="4605" width="11.28515625" customWidth="1"/>
    <col min="4606" max="4606" width="11.140625" customWidth="1"/>
    <col min="4607" max="4607" width="11.28515625" customWidth="1"/>
    <col min="4608" max="4608" width="24.5703125" customWidth="1"/>
    <col min="4609" max="4609" width="19.5703125" customWidth="1"/>
    <col min="4610" max="4610" width="21.140625" customWidth="1"/>
    <col min="4855" max="4855" width="21.7109375" customWidth="1"/>
    <col min="4856" max="4856" width="7.7109375" customWidth="1"/>
    <col min="4857" max="4857" width="10.140625" customWidth="1"/>
    <col min="4858" max="4858" width="14" customWidth="1"/>
    <col min="4859" max="4859" width="6" customWidth="1"/>
    <col min="4860" max="4860" width="11.140625" customWidth="1"/>
    <col min="4861" max="4861" width="11.28515625" customWidth="1"/>
    <col min="4862" max="4862" width="11.140625" customWidth="1"/>
    <col min="4863" max="4863" width="11.28515625" customWidth="1"/>
    <col min="4864" max="4864" width="24.5703125" customWidth="1"/>
    <col min="4865" max="4865" width="19.5703125" customWidth="1"/>
    <col min="4866" max="4866" width="21.140625" customWidth="1"/>
    <col min="5111" max="5111" width="21.7109375" customWidth="1"/>
    <col min="5112" max="5112" width="7.7109375" customWidth="1"/>
    <col min="5113" max="5113" width="10.140625" customWidth="1"/>
    <col min="5114" max="5114" width="14" customWidth="1"/>
    <col min="5115" max="5115" width="6" customWidth="1"/>
    <col min="5116" max="5116" width="11.140625" customWidth="1"/>
    <col min="5117" max="5117" width="11.28515625" customWidth="1"/>
    <col min="5118" max="5118" width="11.140625" customWidth="1"/>
    <col min="5119" max="5119" width="11.28515625" customWidth="1"/>
    <col min="5120" max="5120" width="24.5703125" customWidth="1"/>
    <col min="5121" max="5121" width="19.5703125" customWidth="1"/>
    <col min="5122" max="5122" width="21.140625" customWidth="1"/>
    <col min="5367" max="5367" width="21.7109375" customWidth="1"/>
    <col min="5368" max="5368" width="7.7109375" customWidth="1"/>
    <col min="5369" max="5369" width="10.140625" customWidth="1"/>
    <col min="5370" max="5370" width="14" customWidth="1"/>
    <col min="5371" max="5371" width="6" customWidth="1"/>
    <col min="5372" max="5372" width="11.140625" customWidth="1"/>
    <col min="5373" max="5373" width="11.28515625" customWidth="1"/>
    <col min="5374" max="5374" width="11.140625" customWidth="1"/>
    <col min="5375" max="5375" width="11.28515625" customWidth="1"/>
    <col min="5376" max="5376" width="24.5703125" customWidth="1"/>
    <col min="5377" max="5377" width="19.5703125" customWidth="1"/>
    <col min="5378" max="5378" width="21.140625" customWidth="1"/>
    <col min="5623" max="5623" width="21.7109375" customWidth="1"/>
    <col min="5624" max="5624" width="7.7109375" customWidth="1"/>
    <col min="5625" max="5625" width="10.140625" customWidth="1"/>
    <col min="5626" max="5626" width="14" customWidth="1"/>
    <col min="5627" max="5627" width="6" customWidth="1"/>
    <col min="5628" max="5628" width="11.140625" customWidth="1"/>
    <col min="5629" max="5629" width="11.28515625" customWidth="1"/>
    <col min="5630" max="5630" width="11.140625" customWidth="1"/>
    <col min="5631" max="5631" width="11.28515625" customWidth="1"/>
    <col min="5632" max="5632" width="24.5703125" customWidth="1"/>
    <col min="5633" max="5633" width="19.5703125" customWidth="1"/>
    <col min="5634" max="5634" width="21.140625" customWidth="1"/>
    <col min="5879" max="5879" width="21.7109375" customWidth="1"/>
    <col min="5880" max="5880" width="7.7109375" customWidth="1"/>
    <col min="5881" max="5881" width="10.140625" customWidth="1"/>
    <col min="5882" max="5882" width="14" customWidth="1"/>
    <col min="5883" max="5883" width="6" customWidth="1"/>
    <col min="5884" max="5884" width="11.140625" customWidth="1"/>
    <col min="5885" max="5885" width="11.28515625" customWidth="1"/>
    <col min="5886" max="5886" width="11.140625" customWidth="1"/>
    <col min="5887" max="5887" width="11.28515625" customWidth="1"/>
    <col min="5888" max="5888" width="24.5703125" customWidth="1"/>
    <col min="5889" max="5889" width="19.5703125" customWidth="1"/>
    <col min="5890" max="5890" width="21.140625" customWidth="1"/>
    <col min="6135" max="6135" width="21.7109375" customWidth="1"/>
    <col min="6136" max="6136" width="7.7109375" customWidth="1"/>
    <col min="6137" max="6137" width="10.140625" customWidth="1"/>
    <col min="6138" max="6138" width="14" customWidth="1"/>
    <col min="6139" max="6139" width="6" customWidth="1"/>
    <col min="6140" max="6140" width="11.140625" customWidth="1"/>
    <col min="6141" max="6141" width="11.28515625" customWidth="1"/>
    <col min="6142" max="6142" width="11.140625" customWidth="1"/>
    <col min="6143" max="6143" width="11.28515625" customWidth="1"/>
    <col min="6144" max="6144" width="24.5703125" customWidth="1"/>
    <col min="6145" max="6145" width="19.5703125" customWidth="1"/>
    <col min="6146" max="6146" width="21.140625" customWidth="1"/>
    <col min="6391" max="6391" width="21.7109375" customWidth="1"/>
    <col min="6392" max="6392" width="7.7109375" customWidth="1"/>
    <col min="6393" max="6393" width="10.140625" customWidth="1"/>
    <col min="6394" max="6394" width="14" customWidth="1"/>
    <col min="6395" max="6395" width="6" customWidth="1"/>
    <col min="6396" max="6396" width="11.140625" customWidth="1"/>
    <col min="6397" max="6397" width="11.28515625" customWidth="1"/>
    <col min="6398" max="6398" width="11.140625" customWidth="1"/>
    <col min="6399" max="6399" width="11.28515625" customWidth="1"/>
    <col min="6400" max="6400" width="24.5703125" customWidth="1"/>
    <col min="6401" max="6401" width="19.5703125" customWidth="1"/>
    <col min="6402" max="6402" width="21.140625" customWidth="1"/>
    <col min="6647" max="6647" width="21.7109375" customWidth="1"/>
    <col min="6648" max="6648" width="7.7109375" customWidth="1"/>
    <col min="6649" max="6649" width="10.140625" customWidth="1"/>
    <col min="6650" max="6650" width="14" customWidth="1"/>
    <col min="6651" max="6651" width="6" customWidth="1"/>
    <col min="6652" max="6652" width="11.140625" customWidth="1"/>
    <col min="6653" max="6653" width="11.28515625" customWidth="1"/>
    <col min="6654" max="6654" width="11.140625" customWidth="1"/>
    <col min="6655" max="6655" width="11.28515625" customWidth="1"/>
    <col min="6656" max="6656" width="24.5703125" customWidth="1"/>
    <col min="6657" max="6657" width="19.5703125" customWidth="1"/>
    <col min="6658" max="6658" width="21.140625" customWidth="1"/>
    <col min="6903" max="6903" width="21.7109375" customWidth="1"/>
    <col min="6904" max="6904" width="7.7109375" customWidth="1"/>
    <col min="6905" max="6905" width="10.140625" customWidth="1"/>
    <col min="6906" max="6906" width="14" customWidth="1"/>
    <col min="6907" max="6907" width="6" customWidth="1"/>
    <col min="6908" max="6908" width="11.140625" customWidth="1"/>
    <col min="6909" max="6909" width="11.28515625" customWidth="1"/>
    <col min="6910" max="6910" width="11.140625" customWidth="1"/>
    <col min="6911" max="6911" width="11.28515625" customWidth="1"/>
    <col min="6912" max="6912" width="24.5703125" customWidth="1"/>
    <col min="6913" max="6913" width="19.5703125" customWidth="1"/>
    <col min="6914" max="6914" width="21.140625" customWidth="1"/>
    <col min="7159" max="7159" width="21.7109375" customWidth="1"/>
    <col min="7160" max="7160" width="7.7109375" customWidth="1"/>
    <col min="7161" max="7161" width="10.140625" customWidth="1"/>
    <col min="7162" max="7162" width="14" customWidth="1"/>
    <col min="7163" max="7163" width="6" customWidth="1"/>
    <col min="7164" max="7164" width="11.140625" customWidth="1"/>
    <col min="7165" max="7165" width="11.28515625" customWidth="1"/>
    <col min="7166" max="7166" width="11.140625" customWidth="1"/>
    <col min="7167" max="7167" width="11.28515625" customWidth="1"/>
    <col min="7168" max="7168" width="24.5703125" customWidth="1"/>
    <col min="7169" max="7169" width="19.5703125" customWidth="1"/>
    <col min="7170" max="7170" width="21.140625" customWidth="1"/>
    <col min="7415" max="7415" width="21.7109375" customWidth="1"/>
    <col min="7416" max="7416" width="7.7109375" customWidth="1"/>
    <col min="7417" max="7417" width="10.140625" customWidth="1"/>
    <col min="7418" max="7418" width="14" customWidth="1"/>
    <col min="7419" max="7419" width="6" customWidth="1"/>
    <col min="7420" max="7420" width="11.140625" customWidth="1"/>
    <col min="7421" max="7421" width="11.28515625" customWidth="1"/>
    <col min="7422" max="7422" width="11.140625" customWidth="1"/>
    <col min="7423" max="7423" width="11.28515625" customWidth="1"/>
    <col min="7424" max="7424" width="24.5703125" customWidth="1"/>
    <col min="7425" max="7425" width="19.5703125" customWidth="1"/>
    <col min="7426" max="7426" width="21.140625" customWidth="1"/>
    <col min="7671" max="7671" width="21.7109375" customWidth="1"/>
    <col min="7672" max="7672" width="7.7109375" customWidth="1"/>
    <col min="7673" max="7673" width="10.140625" customWidth="1"/>
    <col min="7674" max="7674" width="14" customWidth="1"/>
    <col min="7675" max="7675" width="6" customWidth="1"/>
    <col min="7676" max="7676" width="11.140625" customWidth="1"/>
    <col min="7677" max="7677" width="11.28515625" customWidth="1"/>
    <col min="7678" max="7678" width="11.140625" customWidth="1"/>
    <col min="7679" max="7679" width="11.28515625" customWidth="1"/>
    <col min="7680" max="7680" width="24.5703125" customWidth="1"/>
    <col min="7681" max="7681" width="19.5703125" customWidth="1"/>
    <col min="7682" max="7682" width="21.140625" customWidth="1"/>
    <col min="7927" max="7927" width="21.7109375" customWidth="1"/>
    <col min="7928" max="7928" width="7.7109375" customWidth="1"/>
    <col min="7929" max="7929" width="10.140625" customWidth="1"/>
    <col min="7930" max="7930" width="14" customWidth="1"/>
    <col min="7931" max="7931" width="6" customWidth="1"/>
    <col min="7932" max="7932" width="11.140625" customWidth="1"/>
    <col min="7933" max="7933" width="11.28515625" customWidth="1"/>
    <col min="7934" max="7934" width="11.140625" customWidth="1"/>
    <col min="7935" max="7935" width="11.28515625" customWidth="1"/>
    <col min="7936" max="7936" width="24.5703125" customWidth="1"/>
    <col min="7937" max="7937" width="19.5703125" customWidth="1"/>
    <col min="7938" max="7938" width="21.140625" customWidth="1"/>
    <col min="8183" max="8183" width="21.7109375" customWidth="1"/>
    <col min="8184" max="8184" width="7.7109375" customWidth="1"/>
    <col min="8185" max="8185" width="10.140625" customWidth="1"/>
    <col min="8186" max="8186" width="14" customWidth="1"/>
    <col min="8187" max="8187" width="6" customWidth="1"/>
    <col min="8188" max="8188" width="11.140625" customWidth="1"/>
    <col min="8189" max="8189" width="11.28515625" customWidth="1"/>
    <col min="8190" max="8190" width="11.140625" customWidth="1"/>
    <col min="8191" max="8191" width="11.28515625" customWidth="1"/>
    <col min="8192" max="8192" width="24.5703125" customWidth="1"/>
    <col min="8193" max="8193" width="19.5703125" customWidth="1"/>
    <col min="8194" max="8194" width="21.140625" customWidth="1"/>
    <col min="8439" max="8439" width="21.7109375" customWidth="1"/>
    <col min="8440" max="8440" width="7.7109375" customWidth="1"/>
    <col min="8441" max="8441" width="10.140625" customWidth="1"/>
    <col min="8442" max="8442" width="14" customWidth="1"/>
    <col min="8443" max="8443" width="6" customWidth="1"/>
    <col min="8444" max="8444" width="11.140625" customWidth="1"/>
    <col min="8445" max="8445" width="11.28515625" customWidth="1"/>
    <col min="8446" max="8446" width="11.140625" customWidth="1"/>
    <col min="8447" max="8447" width="11.28515625" customWidth="1"/>
    <col min="8448" max="8448" width="24.5703125" customWidth="1"/>
    <col min="8449" max="8449" width="19.5703125" customWidth="1"/>
    <col min="8450" max="8450" width="21.140625" customWidth="1"/>
    <col min="8695" max="8695" width="21.7109375" customWidth="1"/>
    <col min="8696" max="8696" width="7.7109375" customWidth="1"/>
    <col min="8697" max="8697" width="10.140625" customWidth="1"/>
    <col min="8698" max="8698" width="14" customWidth="1"/>
    <col min="8699" max="8699" width="6" customWidth="1"/>
    <col min="8700" max="8700" width="11.140625" customWidth="1"/>
    <col min="8701" max="8701" width="11.28515625" customWidth="1"/>
    <col min="8702" max="8702" width="11.140625" customWidth="1"/>
    <col min="8703" max="8703" width="11.28515625" customWidth="1"/>
    <col min="8704" max="8704" width="24.5703125" customWidth="1"/>
    <col min="8705" max="8705" width="19.5703125" customWidth="1"/>
    <col min="8706" max="8706" width="21.140625" customWidth="1"/>
    <col min="8951" max="8951" width="21.7109375" customWidth="1"/>
    <col min="8952" max="8952" width="7.7109375" customWidth="1"/>
    <col min="8953" max="8953" width="10.140625" customWidth="1"/>
    <col min="8954" max="8954" width="14" customWidth="1"/>
    <col min="8955" max="8955" width="6" customWidth="1"/>
    <col min="8956" max="8956" width="11.140625" customWidth="1"/>
    <col min="8957" max="8957" width="11.28515625" customWidth="1"/>
    <col min="8958" max="8958" width="11.140625" customWidth="1"/>
    <col min="8959" max="8959" width="11.28515625" customWidth="1"/>
    <col min="8960" max="8960" width="24.5703125" customWidth="1"/>
    <col min="8961" max="8961" width="19.5703125" customWidth="1"/>
    <col min="8962" max="8962" width="21.140625" customWidth="1"/>
    <col min="9207" max="9207" width="21.7109375" customWidth="1"/>
    <col min="9208" max="9208" width="7.7109375" customWidth="1"/>
    <col min="9209" max="9209" width="10.140625" customWidth="1"/>
    <col min="9210" max="9210" width="14" customWidth="1"/>
    <col min="9211" max="9211" width="6" customWidth="1"/>
    <col min="9212" max="9212" width="11.140625" customWidth="1"/>
    <col min="9213" max="9213" width="11.28515625" customWidth="1"/>
    <col min="9214" max="9214" width="11.140625" customWidth="1"/>
    <col min="9215" max="9215" width="11.28515625" customWidth="1"/>
    <col min="9216" max="9216" width="24.5703125" customWidth="1"/>
    <col min="9217" max="9217" width="19.5703125" customWidth="1"/>
    <col min="9218" max="9218" width="21.140625" customWidth="1"/>
    <col min="9463" max="9463" width="21.7109375" customWidth="1"/>
    <col min="9464" max="9464" width="7.7109375" customWidth="1"/>
    <col min="9465" max="9465" width="10.140625" customWidth="1"/>
    <col min="9466" max="9466" width="14" customWidth="1"/>
    <col min="9467" max="9467" width="6" customWidth="1"/>
    <col min="9468" max="9468" width="11.140625" customWidth="1"/>
    <col min="9469" max="9469" width="11.28515625" customWidth="1"/>
    <col min="9470" max="9470" width="11.140625" customWidth="1"/>
    <col min="9471" max="9471" width="11.28515625" customWidth="1"/>
    <col min="9472" max="9472" width="24.5703125" customWidth="1"/>
    <col min="9473" max="9473" width="19.5703125" customWidth="1"/>
    <col min="9474" max="9474" width="21.140625" customWidth="1"/>
    <col min="9719" max="9719" width="21.7109375" customWidth="1"/>
    <col min="9720" max="9720" width="7.7109375" customWidth="1"/>
    <col min="9721" max="9721" width="10.140625" customWidth="1"/>
    <col min="9722" max="9722" width="14" customWidth="1"/>
    <col min="9723" max="9723" width="6" customWidth="1"/>
    <col min="9724" max="9724" width="11.140625" customWidth="1"/>
    <col min="9725" max="9725" width="11.28515625" customWidth="1"/>
    <col min="9726" max="9726" width="11.140625" customWidth="1"/>
    <col min="9727" max="9727" width="11.28515625" customWidth="1"/>
    <col min="9728" max="9728" width="24.5703125" customWidth="1"/>
    <col min="9729" max="9729" width="19.5703125" customWidth="1"/>
    <col min="9730" max="9730" width="21.140625" customWidth="1"/>
    <col min="9975" max="9975" width="21.7109375" customWidth="1"/>
    <col min="9976" max="9976" width="7.7109375" customWidth="1"/>
    <col min="9977" max="9977" width="10.140625" customWidth="1"/>
    <col min="9978" max="9978" width="14" customWidth="1"/>
    <col min="9979" max="9979" width="6" customWidth="1"/>
    <col min="9980" max="9980" width="11.140625" customWidth="1"/>
    <col min="9981" max="9981" width="11.28515625" customWidth="1"/>
    <col min="9982" max="9982" width="11.140625" customWidth="1"/>
    <col min="9983" max="9983" width="11.28515625" customWidth="1"/>
    <col min="9984" max="9984" width="24.5703125" customWidth="1"/>
    <col min="9985" max="9985" width="19.5703125" customWidth="1"/>
    <col min="9986" max="9986" width="21.140625" customWidth="1"/>
    <col min="10231" max="10231" width="21.7109375" customWidth="1"/>
    <col min="10232" max="10232" width="7.7109375" customWidth="1"/>
    <col min="10233" max="10233" width="10.140625" customWidth="1"/>
    <col min="10234" max="10234" width="14" customWidth="1"/>
    <col min="10235" max="10235" width="6" customWidth="1"/>
    <col min="10236" max="10236" width="11.140625" customWidth="1"/>
    <col min="10237" max="10237" width="11.28515625" customWidth="1"/>
    <col min="10238" max="10238" width="11.140625" customWidth="1"/>
    <col min="10239" max="10239" width="11.28515625" customWidth="1"/>
    <col min="10240" max="10240" width="24.5703125" customWidth="1"/>
    <col min="10241" max="10241" width="19.5703125" customWidth="1"/>
    <col min="10242" max="10242" width="21.140625" customWidth="1"/>
    <col min="10487" max="10487" width="21.7109375" customWidth="1"/>
    <col min="10488" max="10488" width="7.7109375" customWidth="1"/>
    <col min="10489" max="10489" width="10.140625" customWidth="1"/>
    <col min="10490" max="10490" width="14" customWidth="1"/>
    <col min="10491" max="10491" width="6" customWidth="1"/>
    <col min="10492" max="10492" width="11.140625" customWidth="1"/>
    <col min="10493" max="10493" width="11.28515625" customWidth="1"/>
    <col min="10494" max="10494" width="11.140625" customWidth="1"/>
    <col min="10495" max="10495" width="11.28515625" customWidth="1"/>
    <col min="10496" max="10496" width="24.5703125" customWidth="1"/>
    <col min="10497" max="10497" width="19.5703125" customWidth="1"/>
    <col min="10498" max="10498" width="21.140625" customWidth="1"/>
    <col min="10743" max="10743" width="21.7109375" customWidth="1"/>
    <col min="10744" max="10744" width="7.7109375" customWidth="1"/>
    <col min="10745" max="10745" width="10.140625" customWidth="1"/>
    <col min="10746" max="10746" width="14" customWidth="1"/>
    <col min="10747" max="10747" width="6" customWidth="1"/>
    <col min="10748" max="10748" width="11.140625" customWidth="1"/>
    <col min="10749" max="10749" width="11.28515625" customWidth="1"/>
    <col min="10750" max="10750" width="11.140625" customWidth="1"/>
    <col min="10751" max="10751" width="11.28515625" customWidth="1"/>
    <col min="10752" max="10752" width="24.5703125" customWidth="1"/>
    <col min="10753" max="10753" width="19.5703125" customWidth="1"/>
    <col min="10754" max="10754" width="21.140625" customWidth="1"/>
    <col min="10999" max="10999" width="21.7109375" customWidth="1"/>
    <col min="11000" max="11000" width="7.7109375" customWidth="1"/>
    <col min="11001" max="11001" width="10.140625" customWidth="1"/>
    <col min="11002" max="11002" width="14" customWidth="1"/>
    <col min="11003" max="11003" width="6" customWidth="1"/>
    <col min="11004" max="11004" width="11.140625" customWidth="1"/>
    <col min="11005" max="11005" width="11.28515625" customWidth="1"/>
    <col min="11006" max="11006" width="11.140625" customWidth="1"/>
    <col min="11007" max="11007" width="11.28515625" customWidth="1"/>
    <col min="11008" max="11008" width="24.5703125" customWidth="1"/>
    <col min="11009" max="11009" width="19.5703125" customWidth="1"/>
    <col min="11010" max="11010" width="21.140625" customWidth="1"/>
    <col min="11255" max="11255" width="21.7109375" customWidth="1"/>
    <col min="11256" max="11256" width="7.7109375" customWidth="1"/>
    <col min="11257" max="11257" width="10.140625" customWidth="1"/>
    <col min="11258" max="11258" width="14" customWidth="1"/>
    <col min="11259" max="11259" width="6" customWidth="1"/>
    <col min="11260" max="11260" width="11.140625" customWidth="1"/>
    <col min="11261" max="11261" width="11.28515625" customWidth="1"/>
    <col min="11262" max="11262" width="11.140625" customWidth="1"/>
    <col min="11263" max="11263" width="11.28515625" customWidth="1"/>
    <col min="11264" max="11264" width="24.5703125" customWidth="1"/>
    <col min="11265" max="11265" width="19.5703125" customWidth="1"/>
    <col min="11266" max="11266" width="21.140625" customWidth="1"/>
    <col min="11511" max="11511" width="21.7109375" customWidth="1"/>
    <col min="11512" max="11512" width="7.7109375" customWidth="1"/>
    <col min="11513" max="11513" width="10.140625" customWidth="1"/>
    <col min="11514" max="11514" width="14" customWidth="1"/>
    <col min="11515" max="11515" width="6" customWidth="1"/>
    <col min="11516" max="11516" width="11.140625" customWidth="1"/>
    <col min="11517" max="11517" width="11.28515625" customWidth="1"/>
    <col min="11518" max="11518" width="11.140625" customWidth="1"/>
    <col min="11519" max="11519" width="11.28515625" customWidth="1"/>
    <col min="11520" max="11520" width="24.5703125" customWidth="1"/>
    <col min="11521" max="11521" width="19.5703125" customWidth="1"/>
    <col min="11522" max="11522" width="21.140625" customWidth="1"/>
    <col min="11767" max="11767" width="21.7109375" customWidth="1"/>
    <col min="11768" max="11768" width="7.7109375" customWidth="1"/>
    <col min="11769" max="11769" width="10.140625" customWidth="1"/>
    <col min="11770" max="11770" width="14" customWidth="1"/>
    <col min="11771" max="11771" width="6" customWidth="1"/>
    <col min="11772" max="11772" width="11.140625" customWidth="1"/>
    <col min="11773" max="11773" width="11.28515625" customWidth="1"/>
    <col min="11774" max="11774" width="11.140625" customWidth="1"/>
    <col min="11775" max="11775" width="11.28515625" customWidth="1"/>
    <col min="11776" max="11776" width="24.5703125" customWidth="1"/>
    <col min="11777" max="11777" width="19.5703125" customWidth="1"/>
    <col min="11778" max="11778" width="21.140625" customWidth="1"/>
    <col min="12023" max="12023" width="21.7109375" customWidth="1"/>
    <col min="12024" max="12024" width="7.7109375" customWidth="1"/>
    <col min="12025" max="12025" width="10.140625" customWidth="1"/>
    <col min="12026" max="12026" width="14" customWidth="1"/>
    <col min="12027" max="12027" width="6" customWidth="1"/>
    <col min="12028" max="12028" width="11.140625" customWidth="1"/>
    <col min="12029" max="12029" width="11.28515625" customWidth="1"/>
    <col min="12030" max="12030" width="11.140625" customWidth="1"/>
    <col min="12031" max="12031" width="11.28515625" customWidth="1"/>
    <col min="12032" max="12032" width="24.5703125" customWidth="1"/>
    <col min="12033" max="12033" width="19.5703125" customWidth="1"/>
    <col min="12034" max="12034" width="21.140625" customWidth="1"/>
    <col min="12279" max="12279" width="21.7109375" customWidth="1"/>
    <col min="12280" max="12280" width="7.7109375" customWidth="1"/>
    <col min="12281" max="12281" width="10.140625" customWidth="1"/>
    <col min="12282" max="12282" width="14" customWidth="1"/>
    <col min="12283" max="12283" width="6" customWidth="1"/>
    <col min="12284" max="12284" width="11.140625" customWidth="1"/>
    <col min="12285" max="12285" width="11.28515625" customWidth="1"/>
    <col min="12286" max="12286" width="11.140625" customWidth="1"/>
    <col min="12287" max="12287" width="11.28515625" customWidth="1"/>
    <col min="12288" max="12288" width="24.5703125" customWidth="1"/>
    <col min="12289" max="12289" width="19.5703125" customWidth="1"/>
    <col min="12290" max="12290" width="21.140625" customWidth="1"/>
    <col min="12535" max="12535" width="21.7109375" customWidth="1"/>
    <col min="12536" max="12536" width="7.7109375" customWidth="1"/>
    <col min="12537" max="12537" width="10.140625" customWidth="1"/>
    <col min="12538" max="12538" width="14" customWidth="1"/>
    <col min="12539" max="12539" width="6" customWidth="1"/>
    <col min="12540" max="12540" width="11.140625" customWidth="1"/>
    <col min="12541" max="12541" width="11.28515625" customWidth="1"/>
    <col min="12542" max="12542" width="11.140625" customWidth="1"/>
    <col min="12543" max="12543" width="11.28515625" customWidth="1"/>
    <col min="12544" max="12544" width="24.5703125" customWidth="1"/>
    <col min="12545" max="12545" width="19.5703125" customWidth="1"/>
    <col min="12546" max="12546" width="21.140625" customWidth="1"/>
    <col min="12791" max="12791" width="21.7109375" customWidth="1"/>
    <col min="12792" max="12792" width="7.7109375" customWidth="1"/>
    <col min="12793" max="12793" width="10.140625" customWidth="1"/>
    <col min="12794" max="12794" width="14" customWidth="1"/>
    <col min="12795" max="12795" width="6" customWidth="1"/>
    <col min="12796" max="12796" width="11.140625" customWidth="1"/>
    <col min="12797" max="12797" width="11.28515625" customWidth="1"/>
    <col min="12798" max="12798" width="11.140625" customWidth="1"/>
    <col min="12799" max="12799" width="11.28515625" customWidth="1"/>
    <col min="12800" max="12800" width="24.5703125" customWidth="1"/>
    <col min="12801" max="12801" width="19.5703125" customWidth="1"/>
    <col min="12802" max="12802" width="21.140625" customWidth="1"/>
    <col min="13047" max="13047" width="21.7109375" customWidth="1"/>
    <col min="13048" max="13048" width="7.7109375" customWidth="1"/>
    <col min="13049" max="13049" width="10.140625" customWidth="1"/>
    <col min="13050" max="13050" width="14" customWidth="1"/>
    <col min="13051" max="13051" width="6" customWidth="1"/>
    <col min="13052" max="13052" width="11.140625" customWidth="1"/>
    <col min="13053" max="13053" width="11.28515625" customWidth="1"/>
    <col min="13054" max="13054" width="11.140625" customWidth="1"/>
    <col min="13055" max="13055" width="11.28515625" customWidth="1"/>
    <col min="13056" max="13056" width="24.5703125" customWidth="1"/>
    <col min="13057" max="13057" width="19.5703125" customWidth="1"/>
    <col min="13058" max="13058" width="21.140625" customWidth="1"/>
    <col min="13303" max="13303" width="21.7109375" customWidth="1"/>
    <col min="13304" max="13304" width="7.7109375" customWidth="1"/>
    <col min="13305" max="13305" width="10.140625" customWidth="1"/>
    <col min="13306" max="13306" width="14" customWidth="1"/>
    <col min="13307" max="13307" width="6" customWidth="1"/>
    <col min="13308" max="13308" width="11.140625" customWidth="1"/>
    <col min="13309" max="13309" width="11.28515625" customWidth="1"/>
    <col min="13310" max="13310" width="11.140625" customWidth="1"/>
    <col min="13311" max="13311" width="11.28515625" customWidth="1"/>
    <col min="13312" max="13312" width="24.5703125" customWidth="1"/>
    <col min="13313" max="13313" width="19.5703125" customWidth="1"/>
    <col min="13314" max="13314" width="21.140625" customWidth="1"/>
    <col min="13559" max="13559" width="21.7109375" customWidth="1"/>
    <col min="13560" max="13560" width="7.7109375" customWidth="1"/>
    <col min="13561" max="13561" width="10.140625" customWidth="1"/>
    <col min="13562" max="13562" width="14" customWidth="1"/>
    <col min="13563" max="13563" width="6" customWidth="1"/>
    <col min="13564" max="13564" width="11.140625" customWidth="1"/>
    <col min="13565" max="13565" width="11.28515625" customWidth="1"/>
    <col min="13566" max="13566" width="11.140625" customWidth="1"/>
    <col min="13567" max="13567" width="11.28515625" customWidth="1"/>
    <col min="13568" max="13568" width="24.5703125" customWidth="1"/>
    <col min="13569" max="13569" width="19.5703125" customWidth="1"/>
    <col min="13570" max="13570" width="21.140625" customWidth="1"/>
    <col min="13815" max="13815" width="21.7109375" customWidth="1"/>
    <col min="13816" max="13816" width="7.7109375" customWidth="1"/>
    <col min="13817" max="13817" width="10.140625" customWidth="1"/>
    <col min="13818" max="13818" width="14" customWidth="1"/>
    <col min="13819" max="13819" width="6" customWidth="1"/>
    <col min="13820" max="13820" width="11.140625" customWidth="1"/>
    <col min="13821" max="13821" width="11.28515625" customWidth="1"/>
    <col min="13822" max="13822" width="11.140625" customWidth="1"/>
    <col min="13823" max="13823" width="11.28515625" customWidth="1"/>
    <col min="13824" max="13824" width="24.5703125" customWidth="1"/>
    <col min="13825" max="13825" width="19.5703125" customWidth="1"/>
    <col min="13826" max="13826" width="21.140625" customWidth="1"/>
    <col min="14071" max="14071" width="21.7109375" customWidth="1"/>
    <col min="14072" max="14072" width="7.7109375" customWidth="1"/>
    <col min="14073" max="14073" width="10.140625" customWidth="1"/>
    <col min="14074" max="14074" width="14" customWidth="1"/>
    <col min="14075" max="14075" width="6" customWidth="1"/>
    <col min="14076" max="14076" width="11.140625" customWidth="1"/>
    <col min="14077" max="14077" width="11.28515625" customWidth="1"/>
    <col min="14078" max="14078" width="11.140625" customWidth="1"/>
    <col min="14079" max="14079" width="11.28515625" customWidth="1"/>
    <col min="14080" max="14080" width="24.5703125" customWidth="1"/>
    <col min="14081" max="14081" width="19.5703125" customWidth="1"/>
    <col min="14082" max="14082" width="21.140625" customWidth="1"/>
    <col min="14327" max="14327" width="21.7109375" customWidth="1"/>
    <col min="14328" max="14328" width="7.7109375" customWidth="1"/>
    <col min="14329" max="14329" width="10.140625" customWidth="1"/>
    <col min="14330" max="14330" width="14" customWidth="1"/>
    <col min="14331" max="14331" width="6" customWidth="1"/>
    <col min="14332" max="14332" width="11.140625" customWidth="1"/>
    <col min="14333" max="14333" width="11.28515625" customWidth="1"/>
    <col min="14334" max="14334" width="11.140625" customWidth="1"/>
    <col min="14335" max="14335" width="11.28515625" customWidth="1"/>
    <col min="14336" max="14336" width="24.5703125" customWidth="1"/>
    <col min="14337" max="14337" width="19.5703125" customWidth="1"/>
    <col min="14338" max="14338" width="21.140625" customWidth="1"/>
    <col min="14583" max="14583" width="21.7109375" customWidth="1"/>
    <col min="14584" max="14584" width="7.7109375" customWidth="1"/>
    <col min="14585" max="14585" width="10.140625" customWidth="1"/>
    <col min="14586" max="14586" width="14" customWidth="1"/>
    <col min="14587" max="14587" width="6" customWidth="1"/>
    <col min="14588" max="14588" width="11.140625" customWidth="1"/>
    <col min="14589" max="14589" width="11.28515625" customWidth="1"/>
    <col min="14590" max="14590" width="11.140625" customWidth="1"/>
    <col min="14591" max="14591" width="11.28515625" customWidth="1"/>
    <col min="14592" max="14592" width="24.5703125" customWidth="1"/>
    <col min="14593" max="14593" width="19.5703125" customWidth="1"/>
    <col min="14594" max="14594" width="21.140625" customWidth="1"/>
    <col min="14839" max="14839" width="21.7109375" customWidth="1"/>
    <col min="14840" max="14840" width="7.7109375" customWidth="1"/>
    <col min="14841" max="14841" width="10.140625" customWidth="1"/>
    <col min="14842" max="14842" width="14" customWidth="1"/>
    <col min="14843" max="14843" width="6" customWidth="1"/>
    <col min="14844" max="14844" width="11.140625" customWidth="1"/>
    <col min="14845" max="14845" width="11.28515625" customWidth="1"/>
    <col min="14846" max="14846" width="11.140625" customWidth="1"/>
    <col min="14847" max="14847" width="11.28515625" customWidth="1"/>
    <col min="14848" max="14848" width="24.5703125" customWidth="1"/>
    <col min="14849" max="14849" width="19.5703125" customWidth="1"/>
    <col min="14850" max="14850" width="21.140625" customWidth="1"/>
    <col min="15095" max="15095" width="21.7109375" customWidth="1"/>
    <col min="15096" max="15096" width="7.7109375" customWidth="1"/>
    <col min="15097" max="15097" width="10.140625" customWidth="1"/>
    <col min="15098" max="15098" width="14" customWidth="1"/>
    <col min="15099" max="15099" width="6" customWidth="1"/>
    <col min="15100" max="15100" width="11.140625" customWidth="1"/>
    <col min="15101" max="15101" width="11.28515625" customWidth="1"/>
    <col min="15102" max="15102" width="11.140625" customWidth="1"/>
    <col min="15103" max="15103" width="11.28515625" customWidth="1"/>
    <col min="15104" max="15104" width="24.5703125" customWidth="1"/>
    <col min="15105" max="15105" width="19.5703125" customWidth="1"/>
    <col min="15106" max="15106" width="21.140625" customWidth="1"/>
    <col min="15351" max="15351" width="21.7109375" customWidth="1"/>
    <col min="15352" max="15352" width="7.7109375" customWidth="1"/>
    <col min="15353" max="15353" width="10.140625" customWidth="1"/>
    <col min="15354" max="15354" width="14" customWidth="1"/>
    <col min="15355" max="15355" width="6" customWidth="1"/>
    <col min="15356" max="15356" width="11.140625" customWidth="1"/>
    <col min="15357" max="15357" width="11.28515625" customWidth="1"/>
    <col min="15358" max="15358" width="11.140625" customWidth="1"/>
    <col min="15359" max="15359" width="11.28515625" customWidth="1"/>
    <col min="15360" max="15360" width="24.5703125" customWidth="1"/>
    <col min="15361" max="15361" width="19.5703125" customWidth="1"/>
    <col min="15362" max="15362" width="21.140625" customWidth="1"/>
    <col min="15607" max="15607" width="21.7109375" customWidth="1"/>
    <col min="15608" max="15608" width="7.7109375" customWidth="1"/>
    <col min="15609" max="15609" width="10.140625" customWidth="1"/>
    <col min="15610" max="15610" width="14" customWidth="1"/>
    <col min="15611" max="15611" width="6" customWidth="1"/>
    <col min="15612" max="15612" width="11.140625" customWidth="1"/>
    <col min="15613" max="15613" width="11.28515625" customWidth="1"/>
    <col min="15614" max="15614" width="11.140625" customWidth="1"/>
    <col min="15615" max="15615" width="11.28515625" customWidth="1"/>
    <col min="15616" max="15616" width="24.5703125" customWidth="1"/>
    <col min="15617" max="15617" width="19.5703125" customWidth="1"/>
    <col min="15618" max="15618" width="21.140625" customWidth="1"/>
    <col min="15863" max="15863" width="21.7109375" customWidth="1"/>
    <col min="15864" max="15864" width="7.7109375" customWidth="1"/>
    <col min="15865" max="15865" width="10.140625" customWidth="1"/>
    <col min="15866" max="15866" width="14" customWidth="1"/>
    <col min="15867" max="15867" width="6" customWidth="1"/>
    <col min="15868" max="15868" width="11.140625" customWidth="1"/>
    <col min="15869" max="15869" width="11.28515625" customWidth="1"/>
    <col min="15870" max="15870" width="11.140625" customWidth="1"/>
    <col min="15871" max="15871" width="11.28515625" customWidth="1"/>
    <col min="15872" max="15872" width="24.5703125" customWidth="1"/>
    <col min="15873" max="15873" width="19.5703125" customWidth="1"/>
    <col min="15874" max="15874" width="21.140625" customWidth="1"/>
    <col min="16119" max="16119" width="21.7109375" customWidth="1"/>
    <col min="16120" max="16120" width="7.7109375" customWidth="1"/>
    <col min="16121" max="16121" width="10.140625" customWidth="1"/>
    <col min="16122" max="16122" width="14" customWidth="1"/>
    <col min="16123" max="16123" width="6" customWidth="1"/>
    <col min="16124" max="16124" width="11.140625" customWidth="1"/>
    <col min="16125" max="16125" width="11.28515625" customWidth="1"/>
    <col min="16126" max="16126" width="11.140625" customWidth="1"/>
    <col min="16127" max="16127" width="11.28515625" customWidth="1"/>
    <col min="16128" max="16128" width="24.5703125" customWidth="1"/>
    <col min="16129" max="16129" width="19.5703125" customWidth="1"/>
    <col min="16130" max="16130" width="21.140625" customWidth="1"/>
  </cols>
  <sheetData>
    <row r="1" spans="1:2" ht="15" customHeight="1" x14ac:dyDescent="0.25">
      <c r="A1" s="24" t="s">
        <v>20</v>
      </c>
      <c r="B1" s="24" t="s">
        <v>21</v>
      </c>
    </row>
    <row r="2" spans="1:2" ht="15" customHeight="1" x14ac:dyDescent="0.25">
      <c r="A2" s="69" t="s">
        <v>22</v>
      </c>
      <c r="B2" s="24" t="s">
        <v>23</v>
      </c>
    </row>
    <row r="3" spans="1:2" ht="15" customHeight="1" x14ac:dyDescent="0.25">
      <c r="A3" s="69"/>
      <c r="B3" s="69" t="s">
        <v>24</v>
      </c>
    </row>
    <row r="4" spans="1:2" x14ac:dyDescent="0.25">
      <c r="A4" s="69"/>
      <c r="B4" s="69"/>
    </row>
    <row r="5" spans="1:2" s="23" customFormat="1" ht="15" customHeight="1" x14ac:dyDescent="0.25">
      <c r="A5" s="70" t="s">
        <v>25</v>
      </c>
      <c r="B5" s="70"/>
    </row>
    <row r="6" spans="1:2" x14ac:dyDescent="0.25">
      <c r="A6" s="25" t="s">
        <v>26</v>
      </c>
      <c r="B6" s="25">
        <v>911</v>
      </c>
    </row>
    <row r="7" spans="1:2" x14ac:dyDescent="0.25">
      <c r="A7" s="25" t="s">
        <v>27</v>
      </c>
      <c r="B7" s="25">
        <v>860</v>
      </c>
    </row>
    <row r="8" spans="1:2" x14ac:dyDescent="0.25">
      <c r="A8" s="25" t="s">
        <v>28</v>
      </c>
      <c r="B8" s="25">
        <v>870</v>
      </c>
    </row>
    <row r="9" spans="1:2" x14ac:dyDescent="0.25">
      <c r="A9" s="25" t="s">
        <v>29</v>
      </c>
      <c r="B9" s="25">
        <v>995</v>
      </c>
    </row>
    <row r="10" spans="1:2" x14ac:dyDescent="0.25">
      <c r="A10" s="25" t="s">
        <v>30</v>
      </c>
      <c r="B10" s="25">
        <v>1609</v>
      </c>
    </row>
    <row r="11" spans="1:2" x14ac:dyDescent="0.25">
      <c r="A11" s="25" t="s">
        <v>31</v>
      </c>
      <c r="B11" s="25">
        <v>1453</v>
      </c>
    </row>
    <row r="12" spans="1:2" x14ac:dyDescent="0.25">
      <c r="A12" s="25" t="s">
        <v>32</v>
      </c>
      <c r="B12" s="25">
        <v>1569</v>
      </c>
    </row>
    <row r="13" spans="1:2" x14ac:dyDescent="0.25">
      <c r="A13" s="25" t="s">
        <v>33</v>
      </c>
      <c r="B13" s="25">
        <v>4323</v>
      </c>
    </row>
    <row r="14" spans="1:2" x14ac:dyDescent="0.25">
      <c r="A14" s="25" t="s">
        <v>34</v>
      </c>
      <c r="B14" s="25">
        <v>4379</v>
      </c>
    </row>
    <row r="15" spans="1:2" x14ac:dyDescent="0.25">
      <c r="A15" s="25" t="s">
        <v>35</v>
      </c>
      <c r="B15" s="25">
        <v>1674</v>
      </c>
    </row>
    <row r="16" spans="1:2" x14ac:dyDescent="0.25">
      <c r="A16" s="25" t="s">
        <v>36</v>
      </c>
      <c r="B16" s="25">
        <v>4479</v>
      </c>
    </row>
    <row r="17" spans="1:2" x14ac:dyDescent="0.25">
      <c r="A17" s="25" t="s">
        <v>37</v>
      </c>
      <c r="B17" s="25">
        <v>3866</v>
      </c>
    </row>
    <row r="18" spans="1:2" x14ac:dyDescent="0.25">
      <c r="A18" s="25" t="s">
        <v>38</v>
      </c>
      <c r="B18" s="25">
        <v>1525</v>
      </c>
    </row>
    <row r="19" spans="1:2" x14ac:dyDescent="0.25">
      <c r="A19" s="25" t="s">
        <v>39</v>
      </c>
      <c r="B19" s="25">
        <v>980</v>
      </c>
    </row>
    <row r="20" spans="1:2" x14ac:dyDescent="0.25">
      <c r="A20" s="25" t="s">
        <v>40</v>
      </c>
      <c r="B20" s="25">
        <v>921</v>
      </c>
    </row>
    <row r="21" spans="1:2" x14ac:dyDescent="0.25">
      <c r="A21" s="25" t="s">
        <v>41</v>
      </c>
      <c r="B21" s="25">
        <v>909</v>
      </c>
    </row>
    <row r="22" spans="1:2" x14ac:dyDescent="0.25">
      <c r="A22" s="25" t="s">
        <v>42</v>
      </c>
      <c r="B22" s="25">
        <v>913</v>
      </c>
    </row>
    <row r="23" spans="1:2" x14ac:dyDescent="0.25">
      <c r="A23" s="25" t="s">
        <v>43</v>
      </c>
      <c r="B23" s="25">
        <v>869</v>
      </c>
    </row>
    <row r="24" spans="1:2" x14ac:dyDescent="0.25">
      <c r="A24" s="25" t="s">
        <v>44</v>
      </c>
      <c r="B24" s="25">
        <v>975</v>
      </c>
    </row>
    <row r="25" spans="1:2" x14ac:dyDescent="0.25">
      <c r="A25" s="25" t="s">
        <v>45</v>
      </c>
      <c r="B25" s="25">
        <v>901</v>
      </c>
    </row>
    <row r="26" spans="1:2" x14ac:dyDescent="0.25">
      <c r="A26" s="25" t="s">
        <v>46</v>
      </c>
      <c r="B26" s="25">
        <v>8462</v>
      </c>
    </row>
    <row r="27" spans="1:2" x14ac:dyDescent="0.25">
      <c r="A27" s="25" t="s">
        <v>47</v>
      </c>
      <c r="B27" s="25">
        <v>4450</v>
      </c>
    </row>
    <row r="28" spans="1:2" x14ac:dyDescent="0.25">
      <c r="A28" s="25" t="s">
        <v>48</v>
      </c>
      <c r="B28" s="25">
        <v>16638</v>
      </c>
    </row>
    <row r="29" spans="1:2" x14ac:dyDescent="0.25">
      <c r="A29" s="25" t="s">
        <v>49</v>
      </c>
      <c r="B29" s="25">
        <v>4427</v>
      </c>
    </row>
    <row r="30" spans="1:2" x14ac:dyDescent="0.25">
      <c r="A30" s="25" t="s">
        <v>50</v>
      </c>
      <c r="B30" s="25">
        <v>1475</v>
      </c>
    </row>
    <row r="31" spans="1:2" x14ac:dyDescent="0.25">
      <c r="A31" s="25" t="s">
        <v>51</v>
      </c>
      <c r="B31" s="25">
        <v>1750</v>
      </c>
    </row>
    <row r="32" spans="1:2" x14ac:dyDescent="0.25">
      <c r="A32" s="25" t="s">
        <v>52</v>
      </c>
      <c r="B32" s="25">
        <v>1523</v>
      </c>
    </row>
    <row r="33" spans="1:2" x14ac:dyDescent="0.25">
      <c r="A33" s="25" t="s">
        <v>53</v>
      </c>
      <c r="B33" s="25">
        <v>1849</v>
      </c>
    </row>
    <row r="34" spans="1:2" x14ac:dyDescent="0.25">
      <c r="A34" s="25" t="s">
        <v>54</v>
      </c>
      <c r="B34" s="25">
        <v>1850</v>
      </c>
    </row>
    <row r="35" spans="1:2" x14ac:dyDescent="0.25">
      <c r="A35" s="25" t="s">
        <v>55</v>
      </c>
      <c r="B35" s="25">
        <v>4483</v>
      </c>
    </row>
    <row r="36" spans="1:2" x14ac:dyDescent="0.25">
      <c r="A36" s="25" t="s">
        <v>56</v>
      </c>
      <c r="B36" s="25">
        <v>1859</v>
      </c>
    </row>
    <row r="37" spans="1:2" x14ac:dyDescent="0.25">
      <c r="A37" s="25" t="s">
        <v>57</v>
      </c>
      <c r="B37" s="25">
        <v>4329</v>
      </c>
    </row>
    <row r="38" spans="1:2" x14ac:dyDescent="0.25">
      <c r="A38" s="25" t="s">
        <v>58</v>
      </c>
      <c r="B38" s="25">
        <v>4178</v>
      </c>
    </row>
    <row r="39" spans="1:2" x14ac:dyDescent="0.25">
      <c r="A39" s="25" t="s">
        <v>59</v>
      </c>
      <c r="B39" s="25">
        <v>4403</v>
      </c>
    </row>
    <row r="40" spans="1:2" x14ac:dyDescent="0.25">
      <c r="A40" s="25" t="s">
        <v>60</v>
      </c>
      <c r="B40" s="25">
        <v>14007</v>
      </c>
    </row>
    <row r="41" spans="1:2" x14ac:dyDescent="0.25">
      <c r="A41" s="25" t="s">
        <v>61</v>
      </c>
      <c r="B41" s="25">
        <v>4509</v>
      </c>
    </row>
    <row r="42" spans="1:2" x14ac:dyDescent="0.25">
      <c r="A42" s="25" t="s">
        <v>62</v>
      </c>
      <c r="B42" s="25">
        <v>4538</v>
      </c>
    </row>
    <row r="43" spans="1:2" x14ac:dyDescent="0.25">
      <c r="A43" s="25" t="s">
        <v>63</v>
      </c>
      <c r="B43" s="25">
        <v>4383</v>
      </c>
    </row>
    <row r="44" spans="1:2" x14ac:dyDescent="0.25">
      <c r="A44" s="25" t="s">
        <v>64</v>
      </c>
      <c r="B44" s="25">
        <v>4090</v>
      </c>
    </row>
    <row r="45" spans="1:2" x14ac:dyDescent="0.25">
      <c r="A45" s="25" t="s">
        <v>65</v>
      </c>
      <c r="B45" s="25">
        <v>4347</v>
      </c>
    </row>
    <row r="46" spans="1:2" x14ac:dyDescent="0.25">
      <c r="A46" s="25" t="s">
        <v>66</v>
      </c>
      <c r="B46" s="25">
        <v>1801</v>
      </c>
    </row>
    <row r="47" spans="1:2" x14ac:dyDescent="0.25">
      <c r="A47" s="25" t="s">
        <v>67</v>
      </c>
      <c r="B47" s="25">
        <v>1723</v>
      </c>
    </row>
    <row r="48" spans="1:2" x14ac:dyDescent="0.25">
      <c r="A48" s="25" t="s">
        <v>68</v>
      </c>
      <c r="B48" s="25">
        <v>785</v>
      </c>
    </row>
    <row r="49" spans="1:2" x14ac:dyDescent="0.25">
      <c r="A49" s="25" t="s">
        <v>69</v>
      </c>
      <c r="B49" s="25">
        <v>929</v>
      </c>
    </row>
    <row r="50" spans="1:2" x14ac:dyDescent="0.25">
      <c r="A50" s="25" t="s">
        <v>70</v>
      </c>
      <c r="B50" s="25">
        <v>365</v>
      </c>
    </row>
    <row r="51" spans="1:2" x14ac:dyDescent="0.25">
      <c r="A51" s="25" t="s">
        <v>71</v>
      </c>
      <c r="B51" s="25">
        <v>665</v>
      </c>
    </row>
    <row r="52" spans="1:2" x14ac:dyDescent="0.25">
      <c r="A52" s="25" t="s">
        <v>72</v>
      </c>
      <c r="B52" s="25">
        <v>377</v>
      </c>
    </row>
    <row r="53" spans="1:2" x14ac:dyDescent="0.25">
      <c r="A53" s="25" t="s">
        <v>73</v>
      </c>
      <c r="B53" s="25">
        <v>905</v>
      </c>
    </row>
    <row r="54" spans="1:2" x14ac:dyDescent="0.25">
      <c r="A54" s="25" t="s">
        <v>74</v>
      </c>
      <c r="B54" s="25">
        <v>773</v>
      </c>
    </row>
    <row r="55" spans="1:2" x14ac:dyDescent="0.25">
      <c r="A55" s="25" t="s">
        <v>75</v>
      </c>
      <c r="B55" s="25">
        <v>365</v>
      </c>
    </row>
    <row r="56" spans="1:2" x14ac:dyDescent="0.25">
      <c r="A56" s="25" t="s">
        <v>76</v>
      </c>
      <c r="B56" s="25">
        <v>113</v>
      </c>
    </row>
    <row r="57" spans="1:2" x14ac:dyDescent="0.25">
      <c r="A57" s="25" t="s">
        <v>77</v>
      </c>
      <c r="B57" s="25">
        <v>245</v>
      </c>
    </row>
    <row r="58" spans="1:2" x14ac:dyDescent="0.25">
      <c r="A58" s="25" t="s">
        <v>78</v>
      </c>
      <c r="B58" s="25">
        <v>413</v>
      </c>
    </row>
    <row r="59" spans="1:2" x14ac:dyDescent="0.25">
      <c r="A59" s="25" t="s">
        <v>79</v>
      </c>
      <c r="B59" s="25">
        <v>149</v>
      </c>
    </row>
    <row r="60" spans="1:2" x14ac:dyDescent="0.25">
      <c r="A60" s="25" t="s">
        <v>80</v>
      </c>
      <c r="B60" s="25">
        <v>749</v>
      </c>
    </row>
    <row r="61" spans="1:2" x14ac:dyDescent="0.25">
      <c r="A61" s="25" t="s">
        <v>81</v>
      </c>
      <c r="B61" s="25">
        <v>173</v>
      </c>
    </row>
    <row r="62" spans="1:2" x14ac:dyDescent="0.25">
      <c r="A62" s="25" t="s">
        <v>82</v>
      </c>
      <c r="B62" s="25">
        <v>485</v>
      </c>
    </row>
    <row r="63" spans="1:2" x14ac:dyDescent="0.25">
      <c r="A63" s="25" t="s">
        <v>83</v>
      </c>
      <c r="B63" s="25">
        <v>533</v>
      </c>
    </row>
    <row r="64" spans="1:2" x14ac:dyDescent="0.25">
      <c r="A64" s="25" t="s">
        <v>84</v>
      </c>
      <c r="B64" s="25">
        <v>413</v>
      </c>
    </row>
    <row r="65" spans="1:2" x14ac:dyDescent="0.25">
      <c r="A65" s="25" t="s">
        <v>85</v>
      </c>
      <c r="B65" s="25">
        <v>485</v>
      </c>
    </row>
    <row r="66" spans="1:2" x14ac:dyDescent="0.25">
      <c r="A66" s="25" t="s">
        <v>86</v>
      </c>
      <c r="B66" s="25">
        <v>0</v>
      </c>
    </row>
    <row r="67" spans="1:2" x14ac:dyDescent="0.25">
      <c r="A67" s="25" t="s">
        <v>87</v>
      </c>
      <c r="B67" s="25">
        <v>557</v>
      </c>
    </row>
    <row r="68" spans="1:2" x14ac:dyDescent="0.25">
      <c r="A68" s="25" t="s">
        <v>88</v>
      </c>
      <c r="B68" s="25">
        <v>473</v>
      </c>
    </row>
    <row r="69" spans="1:2" x14ac:dyDescent="0.25">
      <c r="A69" s="26" t="s">
        <v>11</v>
      </c>
      <c r="B69" s="26">
        <f>SUM(B6:B68)</f>
        <v>146007</v>
      </c>
    </row>
  </sheetData>
  <mergeCells count="3">
    <mergeCell ref="B3:B4"/>
    <mergeCell ref="A5:B5"/>
    <mergeCell ref="A2:A4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F3" sqref="F3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40756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1247100</v>
      </c>
      <c r="E4" s="4">
        <v>7950</v>
      </c>
      <c r="F4" s="4">
        <v>25816</v>
      </c>
      <c r="G4" s="4">
        <f>(D4-E4-F4)/10^3</f>
        <v>1213.3340000000001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116124</v>
      </c>
      <c r="E5" s="4">
        <v>840</v>
      </c>
      <c r="F5" s="4">
        <v>2404</v>
      </c>
      <c r="G5" s="4">
        <f t="shared" ref="G5:G54" si="0">(D5-E5-F5)/10^3</f>
        <v>112.88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103512</v>
      </c>
      <c r="E6" s="4">
        <v>936</v>
      </c>
      <c r="F6" s="4">
        <v>2143</v>
      </c>
      <c r="G6" s="4">
        <f t="shared" si="0"/>
        <v>100.43300000000001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110244</v>
      </c>
      <c r="E7" s="4">
        <v>600</v>
      </c>
      <c r="F7" s="4">
        <v>2282</v>
      </c>
      <c r="G7" s="4">
        <f t="shared" si="0"/>
        <v>107.36199999999999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129084</v>
      </c>
      <c r="E8" s="4">
        <v>960</v>
      </c>
      <c r="F8" s="4">
        <v>2672</v>
      </c>
      <c r="G8" s="4">
        <f t="shared" si="0"/>
        <v>125.452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139680</v>
      </c>
      <c r="E9" s="4">
        <v>960</v>
      </c>
      <c r="F9" s="4">
        <v>2892</v>
      </c>
      <c r="G9" s="4">
        <f t="shared" si="0"/>
        <v>135.828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108612</v>
      </c>
      <c r="E10" s="4">
        <v>828</v>
      </c>
      <c r="F10" s="4">
        <v>2248</v>
      </c>
      <c r="G10" s="4">
        <f t="shared" si="0"/>
        <v>105.536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117876</v>
      </c>
      <c r="E11" s="4">
        <v>936</v>
      </c>
      <c r="F11" s="4">
        <v>2440</v>
      </c>
      <c r="G11" s="4">
        <f t="shared" si="0"/>
        <v>114.5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215304</v>
      </c>
      <c r="E12" s="4">
        <v>1536</v>
      </c>
      <c r="F12" s="4">
        <v>4457</v>
      </c>
      <c r="G12" s="4">
        <f t="shared" si="0"/>
        <v>209.31100000000001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118740</v>
      </c>
      <c r="E13" s="4">
        <v>876</v>
      </c>
      <c r="F13" s="4">
        <v>2458</v>
      </c>
      <c r="G13" s="4">
        <f t="shared" si="0"/>
        <v>115.40600000000001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120948</v>
      </c>
      <c r="E14" s="4">
        <v>900</v>
      </c>
      <c r="F14" s="4">
        <v>2504</v>
      </c>
      <c r="G14" s="4">
        <f t="shared" si="0"/>
        <v>117.544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121236</v>
      </c>
      <c r="E15" s="4">
        <v>636</v>
      </c>
      <c r="F15" s="4">
        <v>2510</v>
      </c>
      <c r="G15" s="4">
        <f t="shared" si="0"/>
        <v>118.09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127332</v>
      </c>
      <c r="E16" s="4">
        <v>912</v>
      </c>
      <c r="F16" s="4">
        <v>2636</v>
      </c>
      <c r="G16" s="4">
        <f t="shared" si="0"/>
        <v>123.78400000000001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122904</v>
      </c>
      <c r="E17" s="4">
        <v>924</v>
      </c>
      <c r="F17" s="4">
        <v>2544</v>
      </c>
      <c r="G17" s="4">
        <f t="shared" si="0"/>
        <v>119.43600000000001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121536</v>
      </c>
      <c r="E18" s="4">
        <v>936</v>
      </c>
      <c r="F18" s="4">
        <v>2516</v>
      </c>
      <c r="G18" s="4">
        <f t="shared" si="0"/>
        <v>118.084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120684</v>
      </c>
      <c r="E19" s="4">
        <v>804</v>
      </c>
      <c r="F19" s="4">
        <v>2498</v>
      </c>
      <c r="G19" s="4">
        <f t="shared" si="0"/>
        <v>117.38200000000001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125592</v>
      </c>
      <c r="E20" s="4">
        <v>936</v>
      </c>
      <c r="F20" s="4">
        <v>2600</v>
      </c>
      <c r="G20" s="4">
        <f t="shared" si="0"/>
        <v>122.056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126276</v>
      </c>
      <c r="E21" s="4">
        <v>888</v>
      </c>
      <c r="F21" s="4">
        <v>2614</v>
      </c>
      <c r="G21" s="4">
        <f t="shared" si="0"/>
        <v>122.774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250104</v>
      </c>
      <c r="E22" s="4">
        <v>1896</v>
      </c>
      <c r="F22" s="4">
        <v>5177</v>
      </c>
      <c r="G22" s="4">
        <f t="shared" si="0"/>
        <v>243.03100000000001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119640</v>
      </c>
      <c r="E23" s="4">
        <v>1008</v>
      </c>
      <c r="F23" s="4">
        <v>2477</v>
      </c>
      <c r="G23" s="4">
        <f t="shared" si="0"/>
        <v>116.155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118944</v>
      </c>
      <c r="E24" s="4">
        <v>924</v>
      </c>
      <c r="F24" s="4">
        <v>2462</v>
      </c>
      <c r="G24" s="4">
        <f t="shared" si="0"/>
        <v>115.55800000000001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105552</v>
      </c>
      <c r="E25" s="4">
        <v>792</v>
      </c>
      <c r="F25" s="4">
        <v>2185</v>
      </c>
      <c r="G25" s="4">
        <f t="shared" si="0"/>
        <v>102.575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124452</v>
      </c>
      <c r="E26" s="4">
        <v>948</v>
      </c>
      <c r="F26" s="4">
        <v>2576</v>
      </c>
      <c r="G26" s="4">
        <f t="shared" si="0"/>
        <v>120.928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124020</v>
      </c>
      <c r="E27" s="4">
        <v>840</v>
      </c>
      <c r="F27" s="4">
        <v>2567</v>
      </c>
      <c r="G27" s="4">
        <f t="shared" si="0"/>
        <v>120.613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131712</v>
      </c>
      <c r="E28" s="4">
        <v>0</v>
      </c>
      <c r="F28" s="4">
        <v>18004</v>
      </c>
      <c r="G28" s="4">
        <f t="shared" si="0"/>
        <v>113.708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101844</v>
      </c>
      <c r="E29" s="4">
        <v>840</v>
      </c>
      <c r="F29" s="4">
        <v>2108</v>
      </c>
      <c r="G29" s="4">
        <f t="shared" si="0"/>
        <v>98.896000000000001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118836</v>
      </c>
      <c r="E30" s="4">
        <v>900</v>
      </c>
      <c r="F30" s="4">
        <v>2460</v>
      </c>
      <c r="G30" s="4">
        <f t="shared" si="0"/>
        <v>115.476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112044</v>
      </c>
      <c r="E31" s="4">
        <v>948</v>
      </c>
      <c r="F31" s="4">
        <v>2319</v>
      </c>
      <c r="G31" s="4">
        <f t="shared" si="0"/>
        <v>108.777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120084</v>
      </c>
      <c r="E32" s="4">
        <v>912</v>
      </c>
      <c r="F32" s="4">
        <v>2486</v>
      </c>
      <c r="G32" s="4">
        <f t="shared" si="0"/>
        <v>116.68600000000001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113796</v>
      </c>
      <c r="E33" s="4">
        <v>924</v>
      </c>
      <c r="F33" s="4">
        <v>2356</v>
      </c>
      <c r="G33" s="4">
        <f t="shared" si="0"/>
        <v>110.51600000000001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138816</v>
      </c>
      <c r="E34" s="4">
        <v>600</v>
      </c>
      <c r="F34" s="4">
        <v>2874</v>
      </c>
      <c r="G34" s="4">
        <f t="shared" si="0"/>
        <v>135.34200000000001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104472</v>
      </c>
      <c r="E35" s="4">
        <v>216</v>
      </c>
      <c r="F35" s="4">
        <v>2163</v>
      </c>
      <c r="G35" s="4">
        <f t="shared" si="0"/>
        <v>102.093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80460</v>
      </c>
      <c r="E36" s="4">
        <v>312</v>
      </c>
      <c r="F36" s="4">
        <v>1666</v>
      </c>
      <c r="G36" s="4">
        <f t="shared" si="0"/>
        <v>78.481999999999999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121716</v>
      </c>
      <c r="E37" s="4">
        <v>384</v>
      </c>
      <c r="F37" s="4">
        <v>2520</v>
      </c>
      <c r="G37" s="4">
        <f t="shared" si="0"/>
        <v>118.812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74304</v>
      </c>
      <c r="E38" s="4">
        <v>420</v>
      </c>
      <c r="F38" s="4">
        <v>1538</v>
      </c>
      <c r="G38" s="4">
        <f t="shared" si="0"/>
        <v>72.346000000000004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42168</v>
      </c>
      <c r="E39" s="4">
        <v>48</v>
      </c>
      <c r="F39" s="4">
        <v>873</v>
      </c>
      <c r="G39" s="4">
        <f t="shared" si="0"/>
        <v>41.247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65028</v>
      </c>
      <c r="E40" s="4">
        <v>276</v>
      </c>
      <c r="F40" s="4">
        <v>1346</v>
      </c>
      <c r="G40" s="4">
        <f t="shared" si="0"/>
        <v>63.405999999999999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69684</v>
      </c>
      <c r="E41" s="4">
        <v>420</v>
      </c>
      <c r="F41" s="4">
        <v>1443</v>
      </c>
      <c r="G41" s="4">
        <f t="shared" si="0"/>
        <v>67.820999999999998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80424</v>
      </c>
      <c r="E42" s="4">
        <v>384</v>
      </c>
      <c r="F42" s="4">
        <v>1665</v>
      </c>
      <c r="G42" s="4">
        <f t="shared" si="0"/>
        <v>78.375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53076</v>
      </c>
      <c r="E43" s="4">
        <v>492</v>
      </c>
      <c r="F43" s="4">
        <v>1099</v>
      </c>
      <c r="G43" s="4">
        <f t="shared" si="0"/>
        <v>51.484999999999999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64992</v>
      </c>
      <c r="E44" s="4">
        <v>552</v>
      </c>
      <c r="F44" s="4">
        <v>1345</v>
      </c>
      <c r="G44" s="4">
        <f t="shared" si="0"/>
        <v>63.094999999999999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73740</v>
      </c>
      <c r="E45" s="4">
        <v>732</v>
      </c>
      <c r="F45" s="4">
        <v>1527</v>
      </c>
      <c r="G45" s="4">
        <f t="shared" si="0"/>
        <v>71.480999999999995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81624</v>
      </c>
      <c r="E46" s="4">
        <v>612</v>
      </c>
      <c r="F46" s="4">
        <v>1690</v>
      </c>
      <c r="G46" s="4">
        <f t="shared" si="0"/>
        <v>79.322000000000003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106068</v>
      </c>
      <c r="E47" s="4">
        <v>384</v>
      </c>
      <c r="F47" s="4">
        <v>2196</v>
      </c>
      <c r="G47" s="4">
        <f t="shared" si="0"/>
        <v>103.488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98448</v>
      </c>
      <c r="E48" s="4">
        <v>516</v>
      </c>
      <c r="F48" s="4">
        <v>2038</v>
      </c>
      <c r="G48" s="4">
        <f t="shared" si="0"/>
        <v>95.894000000000005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109152</v>
      </c>
      <c r="E49" s="4">
        <v>408</v>
      </c>
      <c r="F49" s="4">
        <v>2260</v>
      </c>
      <c r="G49" s="4">
        <f t="shared" si="0"/>
        <v>106.48399999999999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97440</v>
      </c>
      <c r="E50" s="4">
        <v>516</v>
      </c>
      <c r="F50" s="4">
        <v>2017</v>
      </c>
      <c r="G50" s="4">
        <f t="shared" si="0"/>
        <v>94.906999999999996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116304</v>
      </c>
      <c r="E51" s="4">
        <v>432</v>
      </c>
      <c r="F51" s="4">
        <v>2408</v>
      </c>
      <c r="G51" s="4">
        <f t="shared" si="0"/>
        <v>113.464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100644</v>
      </c>
      <c r="E52" s="4">
        <v>252</v>
      </c>
      <c r="F52" s="4">
        <v>2083</v>
      </c>
      <c r="G52" s="4">
        <f t="shared" si="0"/>
        <v>98.308999999999997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59964</v>
      </c>
      <c r="E53" s="4">
        <v>300</v>
      </c>
      <c r="F53" s="4">
        <v>1241</v>
      </c>
      <c r="G53" s="4">
        <f t="shared" si="0"/>
        <v>58.423000000000002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73428</v>
      </c>
      <c r="E54" s="4">
        <v>468</v>
      </c>
      <c r="F54" s="4">
        <v>1520</v>
      </c>
      <c r="G54" s="4">
        <f t="shared" si="0"/>
        <v>71.44</v>
      </c>
    </row>
    <row r="55" spans="1:7" ht="15" customHeight="1" x14ac:dyDescent="0.25">
      <c r="A55" s="71" t="s">
        <v>11</v>
      </c>
      <c r="B55" s="71"/>
      <c r="C55" s="71"/>
      <c r="D55" s="7">
        <f>SUM(D4:D54)</f>
        <v>6745764</v>
      </c>
      <c r="E55" s="7">
        <f t="shared" ref="E55:G55" si="2">SUM(E4:E54)</f>
        <v>43014</v>
      </c>
      <c r="F55" s="7">
        <f t="shared" si="2"/>
        <v>154923</v>
      </c>
      <c r="G55" s="7">
        <f t="shared" si="2"/>
        <v>6547.8269999999984</v>
      </c>
    </row>
  </sheetData>
  <mergeCells count="1">
    <mergeCell ref="A55:C5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G56" sqref="G56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40787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1727700</v>
      </c>
      <c r="E4" s="4">
        <v>7950</v>
      </c>
      <c r="F4" s="4">
        <v>42984</v>
      </c>
      <c r="G4" s="4">
        <f>(D4-E4-F4)/10^3</f>
        <v>1676.7660000000001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137544</v>
      </c>
      <c r="E5" s="4">
        <v>768</v>
      </c>
      <c r="F5" s="4">
        <v>3422</v>
      </c>
      <c r="G5" s="4">
        <f t="shared" ref="G5:G54" si="0">(D5-E5-F5)/10^3</f>
        <v>133.35400000000001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129888</v>
      </c>
      <c r="E6" s="4">
        <v>816</v>
      </c>
      <c r="F6" s="4">
        <v>3232</v>
      </c>
      <c r="G6" s="4">
        <f t="shared" si="0"/>
        <v>125.84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132768</v>
      </c>
      <c r="E7" s="4">
        <v>744</v>
      </c>
      <c r="F7" s="4">
        <v>3303</v>
      </c>
      <c r="G7" s="4">
        <f t="shared" si="0"/>
        <v>128.721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145524</v>
      </c>
      <c r="E8" s="4">
        <v>564</v>
      </c>
      <c r="F8" s="4">
        <v>3621</v>
      </c>
      <c r="G8" s="4">
        <f t="shared" si="0"/>
        <v>141.339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140772</v>
      </c>
      <c r="E9" s="4">
        <v>756</v>
      </c>
      <c r="F9" s="4">
        <v>3502</v>
      </c>
      <c r="G9" s="4">
        <f t="shared" si="0"/>
        <v>136.51400000000001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135804</v>
      </c>
      <c r="E10" s="4">
        <v>804</v>
      </c>
      <c r="F10" s="4">
        <v>3379</v>
      </c>
      <c r="G10" s="4">
        <f t="shared" si="0"/>
        <v>131.62100000000001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136212</v>
      </c>
      <c r="E11" s="4">
        <v>768</v>
      </c>
      <c r="F11" s="4">
        <v>3389</v>
      </c>
      <c r="G11" s="4">
        <f t="shared" si="0"/>
        <v>132.05500000000001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264120</v>
      </c>
      <c r="E12" s="4">
        <v>1176</v>
      </c>
      <c r="F12" s="4">
        <v>6571</v>
      </c>
      <c r="G12" s="4">
        <f t="shared" si="0"/>
        <v>256.37299999999999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139488</v>
      </c>
      <c r="E13" s="4">
        <v>732</v>
      </c>
      <c r="F13" s="4">
        <v>3470</v>
      </c>
      <c r="G13" s="4">
        <f t="shared" si="0"/>
        <v>135.286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141948</v>
      </c>
      <c r="E14" s="4">
        <v>732</v>
      </c>
      <c r="F14" s="4">
        <v>3532</v>
      </c>
      <c r="G14" s="4">
        <f t="shared" si="0"/>
        <v>137.684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143244</v>
      </c>
      <c r="E15" s="4">
        <v>516</v>
      </c>
      <c r="F15" s="4">
        <v>3564</v>
      </c>
      <c r="G15" s="4">
        <f t="shared" si="0"/>
        <v>139.16399999999999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145056</v>
      </c>
      <c r="E16" s="4">
        <v>660</v>
      </c>
      <c r="F16" s="4">
        <v>3609</v>
      </c>
      <c r="G16" s="4">
        <f t="shared" si="0"/>
        <v>140.78700000000001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125304</v>
      </c>
      <c r="E17" s="4">
        <v>744</v>
      </c>
      <c r="F17" s="4">
        <v>3117</v>
      </c>
      <c r="G17" s="4">
        <f t="shared" si="0"/>
        <v>121.443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155196</v>
      </c>
      <c r="E18" s="4">
        <v>588</v>
      </c>
      <c r="F18" s="4">
        <v>3861</v>
      </c>
      <c r="G18" s="4">
        <f t="shared" si="0"/>
        <v>150.74700000000001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147156</v>
      </c>
      <c r="E19" s="4">
        <v>696</v>
      </c>
      <c r="F19" s="4">
        <v>3661</v>
      </c>
      <c r="G19" s="4">
        <f t="shared" si="0"/>
        <v>142.79900000000001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146616</v>
      </c>
      <c r="E20" s="4">
        <v>744</v>
      </c>
      <c r="F20" s="4">
        <v>3648</v>
      </c>
      <c r="G20" s="4">
        <f t="shared" si="0"/>
        <v>142.22399999999999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142092</v>
      </c>
      <c r="E21" s="4">
        <v>744</v>
      </c>
      <c r="F21" s="4">
        <v>3535</v>
      </c>
      <c r="G21" s="4">
        <f t="shared" si="0"/>
        <v>137.81299999999999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293520</v>
      </c>
      <c r="E22" s="4">
        <v>1512</v>
      </c>
      <c r="F22" s="4">
        <v>7303</v>
      </c>
      <c r="G22" s="4">
        <f t="shared" si="0"/>
        <v>284.70499999999998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145164</v>
      </c>
      <c r="E23" s="4">
        <v>792</v>
      </c>
      <c r="F23" s="4">
        <v>3612</v>
      </c>
      <c r="G23" s="4">
        <f t="shared" si="0"/>
        <v>140.76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142068</v>
      </c>
      <c r="E24" s="4">
        <v>732</v>
      </c>
      <c r="F24" s="4">
        <v>3535</v>
      </c>
      <c r="G24" s="4">
        <f t="shared" si="0"/>
        <v>137.80099999999999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141444</v>
      </c>
      <c r="E25" s="4">
        <v>756</v>
      </c>
      <c r="F25" s="4">
        <v>3519</v>
      </c>
      <c r="G25" s="4">
        <f t="shared" si="0"/>
        <v>137.16900000000001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142212</v>
      </c>
      <c r="E26" s="4">
        <v>756</v>
      </c>
      <c r="F26" s="4">
        <v>3538</v>
      </c>
      <c r="G26" s="4">
        <f t="shared" si="0"/>
        <v>137.91800000000001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144012</v>
      </c>
      <c r="E27" s="4">
        <v>636</v>
      </c>
      <c r="F27" s="4">
        <v>3583</v>
      </c>
      <c r="G27" s="4">
        <f t="shared" si="0"/>
        <v>139.79300000000001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124812</v>
      </c>
      <c r="E28" s="4">
        <v>48</v>
      </c>
      <c r="F28" s="4">
        <v>3105</v>
      </c>
      <c r="G28" s="4">
        <f t="shared" si="0"/>
        <v>121.65900000000001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136944</v>
      </c>
      <c r="E29" s="4">
        <v>852</v>
      </c>
      <c r="F29" s="4">
        <v>3407</v>
      </c>
      <c r="G29" s="4">
        <f t="shared" si="0"/>
        <v>132.685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144276</v>
      </c>
      <c r="E30" s="4">
        <v>744</v>
      </c>
      <c r="F30" s="4">
        <v>3590</v>
      </c>
      <c r="G30" s="4">
        <f t="shared" si="0"/>
        <v>139.94200000000001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146232</v>
      </c>
      <c r="E31" s="4">
        <v>732</v>
      </c>
      <c r="F31" s="4">
        <v>3638</v>
      </c>
      <c r="G31" s="4">
        <f t="shared" si="0"/>
        <v>141.86199999999999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140400</v>
      </c>
      <c r="E32" s="4">
        <v>780</v>
      </c>
      <c r="F32" s="4">
        <v>3493</v>
      </c>
      <c r="G32" s="4">
        <f t="shared" si="0"/>
        <v>136.12700000000001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132360</v>
      </c>
      <c r="E33" s="4">
        <v>804</v>
      </c>
      <c r="F33" s="4">
        <v>3293</v>
      </c>
      <c r="G33" s="4">
        <f t="shared" si="0"/>
        <v>128.26300000000001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149028</v>
      </c>
      <c r="E34" s="4">
        <v>480</v>
      </c>
      <c r="F34" s="4">
        <v>3708</v>
      </c>
      <c r="G34" s="4">
        <f t="shared" si="0"/>
        <v>144.84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156456</v>
      </c>
      <c r="E35" s="4">
        <v>336</v>
      </c>
      <c r="F35" s="4">
        <v>3893</v>
      </c>
      <c r="G35" s="4">
        <f t="shared" si="0"/>
        <v>152.227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161436</v>
      </c>
      <c r="E36" s="4">
        <v>336</v>
      </c>
      <c r="F36" s="4">
        <v>4016</v>
      </c>
      <c r="G36" s="4">
        <f t="shared" si="0"/>
        <v>157.084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150756</v>
      </c>
      <c r="E37" s="4">
        <v>708</v>
      </c>
      <c r="F37" s="4">
        <v>3751</v>
      </c>
      <c r="G37" s="4">
        <f t="shared" si="0"/>
        <v>146.297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133284</v>
      </c>
      <c r="E38" s="4">
        <v>456</v>
      </c>
      <c r="F38" s="4">
        <v>3316</v>
      </c>
      <c r="G38" s="4">
        <f t="shared" si="0"/>
        <v>129.512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159312</v>
      </c>
      <c r="E39" s="4">
        <v>84</v>
      </c>
      <c r="F39" s="4">
        <v>3964</v>
      </c>
      <c r="G39" s="4">
        <f t="shared" si="0"/>
        <v>155.26400000000001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134328</v>
      </c>
      <c r="E40" s="4">
        <v>552</v>
      </c>
      <c r="F40" s="4">
        <v>3342</v>
      </c>
      <c r="G40" s="4">
        <f t="shared" si="0"/>
        <v>130.434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194424</v>
      </c>
      <c r="E41" s="4">
        <v>348</v>
      </c>
      <c r="F41" s="4">
        <v>4837</v>
      </c>
      <c r="G41" s="4">
        <f t="shared" si="0"/>
        <v>189.239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150384</v>
      </c>
      <c r="E42" s="4">
        <v>576</v>
      </c>
      <c r="F42" s="4">
        <v>3741</v>
      </c>
      <c r="G42" s="4">
        <f t="shared" si="0"/>
        <v>146.06700000000001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124344</v>
      </c>
      <c r="E43" s="4">
        <v>684</v>
      </c>
      <c r="F43" s="4">
        <v>3094</v>
      </c>
      <c r="G43" s="4">
        <f t="shared" si="0"/>
        <v>120.566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150180</v>
      </c>
      <c r="E44" s="4">
        <v>372</v>
      </c>
      <c r="F44" s="4">
        <v>3736</v>
      </c>
      <c r="G44" s="4">
        <f t="shared" si="0"/>
        <v>146.072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146556</v>
      </c>
      <c r="E45" s="4">
        <v>468</v>
      </c>
      <c r="F45" s="4">
        <v>3646</v>
      </c>
      <c r="G45" s="4">
        <f t="shared" si="0"/>
        <v>142.44200000000001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159732</v>
      </c>
      <c r="E46" s="4">
        <v>480</v>
      </c>
      <c r="F46" s="4">
        <v>3974</v>
      </c>
      <c r="G46" s="4">
        <f t="shared" si="0"/>
        <v>155.27799999999999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152124</v>
      </c>
      <c r="E47" s="4">
        <v>408</v>
      </c>
      <c r="F47" s="4">
        <v>3785</v>
      </c>
      <c r="G47" s="4">
        <f t="shared" si="0"/>
        <v>147.93100000000001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145116</v>
      </c>
      <c r="E48" s="4">
        <v>540</v>
      </c>
      <c r="F48" s="4">
        <v>3610</v>
      </c>
      <c r="G48" s="4">
        <f t="shared" si="0"/>
        <v>140.96600000000001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153768</v>
      </c>
      <c r="E49" s="4">
        <v>408</v>
      </c>
      <c r="F49" s="4">
        <v>3826</v>
      </c>
      <c r="G49" s="4">
        <f t="shared" si="0"/>
        <v>149.53399999999999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146832</v>
      </c>
      <c r="E50" s="4">
        <v>444</v>
      </c>
      <c r="F50" s="4">
        <v>3653</v>
      </c>
      <c r="G50" s="4">
        <f t="shared" si="0"/>
        <v>142.73500000000001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173832</v>
      </c>
      <c r="E51" s="4">
        <v>468</v>
      </c>
      <c r="F51" s="4">
        <v>4325</v>
      </c>
      <c r="G51" s="4">
        <f t="shared" si="0"/>
        <v>169.03899999999999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195120</v>
      </c>
      <c r="E52" s="4">
        <v>384</v>
      </c>
      <c r="F52" s="4">
        <v>4854</v>
      </c>
      <c r="G52" s="4">
        <f t="shared" si="0"/>
        <v>189.88200000000001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200484</v>
      </c>
      <c r="E53" s="4">
        <v>276</v>
      </c>
      <c r="F53" s="4">
        <v>4988</v>
      </c>
      <c r="G53" s="4">
        <f t="shared" si="0"/>
        <v>195.22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140664</v>
      </c>
      <c r="E54" s="4">
        <v>444</v>
      </c>
      <c r="F54" s="4">
        <v>3500</v>
      </c>
      <c r="G54" s="4">
        <f t="shared" si="0"/>
        <v>136.72</v>
      </c>
    </row>
    <row r="55" spans="1:7" ht="15" customHeight="1" x14ac:dyDescent="0.25">
      <c r="A55" s="71" t="s">
        <v>11</v>
      </c>
      <c r="B55" s="71"/>
      <c r="C55" s="71"/>
      <c r="D55" s="7">
        <f>SUM(D4:D54)</f>
        <v>9348036</v>
      </c>
      <c r="E55" s="7">
        <f t="shared" ref="E55:G55" si="2">SUM(E4:E54)</f>
        <v>38898</v>
      </c>
      <c r="F55" s="7">
        <f>SUM(F4:F54)</f>
        <v>232575</v>
      </c>
      <c r="G55" s="7">
        <f t="shared" si="2"/>
        <v>9076.5630000000001</v>
      </c>
    </row>
  </sheetData>
  <mergeCells count="1">
    <mergeCell ref="A55:C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F55" sqref="F55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40817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1265700</v>
      </c>
      <c r="E4" s="4">
        <v>1950</v>
      </c>
      <c r="F4" s="4">
        <v>21307</v>
      </c>
      <c r="G4" s="4">
        <f>(D4-E4-F4)/10^3</f>
        <v>1242.443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115416</v>
      </c>
      <c r="E5" s="4">
        <v>276</v>
      </c>
      <c r="F5" s="4">
        <v>1943</v>
      </c>
      <c r="G5" s="4">
        <f t="shared" ref="G5:G54" si="0">(D5-E5-F5)/10^3</f>
        <v>113.197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106488</v>
      </c>
      <c r="E6" s="4">
        <v>324</v>
      </c>
      <c r="F6" s="4">
        <v>1793</v>
      </c>
      <c r="G6" s="4">
        <f t="shared" si="0"/>
        <v>104.371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112368</v>
      </c>
      <c r="E7" s="4">
        <v>264</v>
      </c>
      <c r="F7" s="4">
        <v>1892</v>
      </c>
      <c r="G7" s="4">
        <f t="shared" si="0"/>
        <v>110.212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109428</v>
      </c>
      <c r="E8" s="4">
        <v>252</v>
      </c>
      <c r="F8" s="4">
        <v>1842</v>
      </c>
      <c r="G8" s="4">
        <f t="shared" si="0"/>
        <v>107.334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124632</v>
      </c>
      <c r="E9" s="4">
        <v>252</v>
      </c>
      <c r="F9" s="4">
        <v>2098</v>
      </c>
      <c r="G9" s="4">
        <f t="shared" si="0"/>
        <v>122.282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116352</v>
      </c>
      <c r="E10" s="4">
        <v>228</v>
      </c>
      <c r="F10" s="4">
        <v>1959</v>
      </c>
      <c r="G10" s="4">
        <f t="shared" si="0"/>
        <v>114.16500000000001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106608</v>
      </c>
      <c r="E11" s="4">
        <v>312</v>
      </c>
      <c r="F11" s="4">
        <v>1795</v>
      </c>
      <c r="G11" s="4">
        <f t="shared" si="0"/>
        <v>104.501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211776</v>
      </c>
      <c r="E12" s="4">
        <v>504</v>
      </c>
      <c r="F12" s="4">
        <v>3565</v>
      </c>
      <c r="G12" s="4">
        <f t="shared" si="0"/>
        <v>207.70699999999999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119172</v>
      </c>
      <c r="E13" s="4">
        <v>348</v>
      </c>
      <c r="F13" s="4">
        <v>2006</v>
      </c>
      <c r="G13" s="4">
        <f t="shared" si="0"/>
        <v>116.818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128532</v>
      </c>
      <c r="E14" s="4">
        <v>312</v>
      </c>
      <c r="F14" s="4">
        <v>2164</v>
      </c>
      <c r="G14" s="4">
        <f t="shared" si="0"/>
        <v>126.056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130500</v>
      </c>
      <c r="E15" s="4">
        <v>252</v>
      </c>
      <c r="F15" s="4">
        <v>2197</v>
      </c>
      <c r="G15" s="4">
        <f t="shared" si="0"/>
        <v>128.05099999999999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130560</v>
      </c>
      <c r="E16" s="4">
        <v>264</v>
      </c>
      <c r="F16" s="4">
        <v>2198</v>
      </c>
      <c r="G16" s="4">
        <f t="shared" si="0"/>
        <v>128.09800000000001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197976</v>
      </c>
      <c r="E17" s="4">
        <v>228</v>
      </c>
      <c r="F17" s="4">
        <v>3333</v>
      </c>
      <c r="G17" s="4">
        <f t="shared" si="0"/>
        <v>194.41499999999999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145836</v>
      </c>
      <c r="E18" s="4">
        <v>252</v>
      </c>
      <c r="F18" s="4">
        <v>2455</v>
      </c>
      <c r="G18" s="4">
        <f t="shared" si="0"/>
        <v>143.12899999999999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136104</v>
      </c>
      <c r="E19" s="4">
        <v>288</v>
      </c>
      <c r="F19" s="4">
        <v>2291</v>
      </c>
      <c r="G19" s="4">
        <f t="shared" si="0"/>
        <v>133.52500000000001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129960</v>
      </c>
      <c r="E20" s="4">
        <v>312</v>
      </c>
      <c r="F20" s="4">
        <v>2188</v>
      </c>
      <c r="G20" s="4">
        <f t="shared" si="0"/>
        <v>127.46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138516</v>
      </c>
      <c r="E21" s="4">
        <v>216</v>
      </c>
      <c r="F21" s="4">
        <v>2332</v>
      </c>
      <c r="G21" s="4">
        <f t="shared" si="0"/>
        <v>135.96799999999999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251400</v>
      </c>
      <c r="E22" s="4">
        <v>504</v>
      </c>
      <c r="F22" s="4">
        <v>4232</v>
      </c>
      <c r="G22" s="4">
        <f t="shared" si="0"/>
        <v>246.66399999999999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131340</v>
      </c>
      <c r="E23" s="4">
        <v>240</v>
      </c>
      <c r="F23" s="4">
        <v>2211</v>
      </c>
      <c r="G23" s="4">
        <f t="shared" si="0"/>
        <v>128.88900000000001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124584</v>
      </c>
      <c r="E24" s="4">
        <v>264</v>
      </c>
      <c r="F24" s="4">
        <v>2097</v>
      </c>
      <c r="G24" s="4">
        <f t="shared" si="0"/>
        <v>122.223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124452</v>
      </c>
      <c r="E25" s="4">
        <v>300</v>
      </c>
      <c r="F25" s="4">
        <v>2095</v>
      </c>
      <c r="G25" s="4">
        <f t="shared" si="0"/>
        <v>122.057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122592</v>
      </c>
      <c r="E26" s="4">
        <v>288</v>
      </c>
      <c r="F26" s="4">
        <v>2064</v>
      </c>
      <c r="G26" s="4">
        <f t="shared" si="0"/>
        <v>120.24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127764</v>
      </c>
      <c r="E27" s="4">
        <v>264</v>
      </c>
      <c r="F27" s="4">
        <v>2151</v>
      </c>
      <c r="G27" s="4">
        <f t="shared" si="0"/>
        <v>125.349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113556</v>
      </c>
      <c r="E28" s="4">
        <v>264</v>
      </c>
      <c r="F28" s="4">
        <v>1912</v>
      </c>
      <c r="G28" s="4">
        <f t="shared" si="0"/>
        <v>111.38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117492</v>
      </c>
      <c r="E29" s="4">
        <v>396</v>
      </c>
      <c r="F29" s="4">
        <v>1978</v>
      </c>
      <c r="G29" s="4">
        <f t="shared" si="0"/>
        <v>115.11799999999999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127800</v>
      </c>
      <c r="E30" s="4">
        <v>276</v>
      </c>
      <c r="F30" s="4">
        <v>2151</v>
      </c>
      <c r="G30" s="4">
        <f t="shared" si="0"/>
        <v>125.373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123408</v>
      </c>
      <c r="E31" s="4">
        <v>300</v>
      </c>
      <c r="F31" s="4">
        <v>2077</v>
      </c>
      <c r="G31" s="4">
        <f t="shared" si="0"/>
        <v>121.03100000000001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120936</v>
      </c>
      <c r="E32" s="4">
        <v>300</v>
      </c>
      <c r="F32" s="4">
        <v>2036</v>
      </c>
      <c r="G32" s="4">
        <f t="shared" si="0"/>
        <v>118.6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113232</v>
      </c>
      <c r="E33" s="4">
        <v>312</v>
      </c>
      <c r="F33" s="4">
        <v>1906</v>
      </c>
      <c r="G33" s="4">
        <f t="shared" si="0"/>
        <v>111.014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134616</v>
      </c>
      <c r="E34" s="4">
        <v>324</v>
      </c>
      <c r="F34" s="4">
        <v>2266</v>
      </c>
      <c r="G34" s="4">
        <f t="shared" si="0"/>
        <v>132.02600000000001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122112</v>
      </c>
      <c r="E35" s="4">
        <v>264</v>
      </c>
      <c r="F35" s="4">
        <v>2056</v>
      </c>
      <c r="G35" s="4">
        <f t="shared" si="0"/>
        <v>119.792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123600</v>
      </c>
      <c r="E36" s="4">
        <v>252</v>
      </c>
      <c r="F36" s="4">
        <v>2081</v>
      </c>
      <c r="G36" s="4">
        <f t="shared" si="0"/>
        <v>121.267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125772</v>
      </c>
      <c r="E37" s="4">
        <v>324</v>
      </c>
      <c r="F37" s="4">
        <v>2117</v>
      </c>
      <c r="G37" s="4">
        <f t="shared" si="0"/>
        <v>123.331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88860</v>
      </c>
      <c r="E38" s="4">
        <v>612</v>
      </c>
      <c r="F38" s="4">
        <v>1496</v>
      </c>
      <c r="G38" s="4">
        <f t="shared" si="0"/>
        <v>86.751999999999995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122364</v>
      </c>
      <c r="E39" s="4">
        <v>300</v>
      </c>
      <c r="F39" s="4">
        <v>2060</v>
      </c>
      <c r="G39" s="4">
        <f t="shared" si="0"/>
        <v>120.004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106728</v>
      </c>
      <c r="E40" s="4">
        <v>492</v>
      </c>
      <c r="F40" s="4">
        <v>1797</v>
      </c>
      <c r="G40" s="4">
        <f t="shared" si="0"/>
        <v>104.43899999999999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114732</v>
      </c>
      <c r="E41" s="4">
        <v>420</v>
      </c>
      <c r="F41" s="4">
        <v>1931</v>
      </c>
      <c r="G41" s="4">
        <f t="shared" si="0"/>
        <v>112.381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109212</v>
      </c>
      <c r="E42" s="4">
        <v>384</v>
      </c>
      <c r="F42" s="4">
        <v>1838</v>
      </c>
      <c r="G42" s="4">
        <f t="shared" si="0"/>
        <v>106.99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117192</v>
      </c>
      <c r="E43" s="4">
        <v>456</v>
      </c>
      <c r="F43" s="4">
        <v>1973</v>
      </c>
      <c r="G43" s="4">
        <f t="shared" si="0"/>
        <v>114.76300000000001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111972</v>
      </c>
      <c r="E44" s="4">
        <v>480</v>
      </c>
      <c r="F44" s="4">
        <v>1885</v>
      </c>
      <c r="G44" s="4">
        <f t="shared" si="0"/>
        <v>109.607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119484</v>
      </c>
      <c r="E45" s="4">
        <v>276</v>
      </c>
      <c r="F45" s="4">
        <v>2011</v>
      </c>
      <c r="G45" s="4">
        <f t="shared" si="0"/>
        <v>117.197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125340</v>
      </c>
      <c r="E46" s="4">
        <v>324</v>
      </c>
      <c r="F46" s="4">
        <v>2110</v>
      </c>
      <c r="G46" s="4">
        <f t="shared" si="0"/>
        <v>122.90600000000001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113532</v>
      </c>
      <c r="E47" s="4">
        <v>228</v>
      </c>
      <c r="F47" s="4">
        <v>1911</v>
      </c>
      <c r="G47" s="4">
        <f t="shared" si="0"/>
        <v>111.393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121224</v>
      </c>
      <c r="E48" s="4">
        <v>408</v>
      </c>
      <c r="F48" s="4">
        <v>2041</v>
      </c>
      <c r="G48" s="4">
        <f t="shared" si="0"/>
        <v>118.77500000000001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111516</v>
      </c>
      <c r="E49" s="4">
        <v>372</v>
      </c>
      <c r="F49" s="4">
        <v>1877</v>
      </c>
      <c r="G49" s="4">
        <f t="shared" si="0"/>
        <v>109.267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105792</v>
      </c>
      <c r="E50" s="4">
        <v>384</v>
      </c>
      <c r="F50" s="4">
        <v>1781</v>
      </c>
      <c r="G50" s="4">
        <f t="shared" si="0"/>
        <v>103.627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106320</v>
      </c>
      <c r="E51" s="4">
        <v>384</v>
      </c>
      <c r="F51" s="4">
        <v>1790</v>
      </c>
      <c r="G51" s="4">
        <f t="shared" si="0"/>
        <v>104.146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112620</v>
      </c>
      <c r="E52" s="4">
        <v>360</v>
      </c>
      <c r="F52" s="4">
        <v>1896</v>
      </c>
      <c r="G52" s="4">
        <f t="shared" si="0"/>
        <v>110.364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101976</v>
      </c>
      <c r="E53" s="4">
        <v>588</v>
      </c>
      <c r="F53" s="4">
        <v>1717</v>
      </c>
      <c r="G53" s="4">
        <f t="shared" si="0"/>
        <v>99.671000000000006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112296</v>
      </c>
      <c r="E54" s="4">
        <v>624</v>
      </c>
      <c r="F54" s="4">
        <v>1890</v>
      </c>
      <c r="G54" s="4">
        <f t="shared" si="0"/>
        <v>109.782</v>
      </c>
    </row>
    <row r="55" spans="1:7" ht="15" customHeight="1" x14ac:dyDescent="0.25">
      <c r="A55" s="71" t="s">
        <v>11</v>
      </c>
      <c r="B55" s="71"/>
      <c r="C55" s="71"/>
      <c r="D55" s="7">
        <f>SUM(D4:D54)</f>
        <v>7531740</v>
      </c>
      <c r="E55" s="7">
        <f t="shared" ref="E55:G55" si="2">SUM(E4:E54)</f>
        <v>18798</v>
      </c>
      <c r="F55" s="7">
        <f t="shared" si="2"/>
        <v>126792</v>
      </c>
      <c r="G55" s="7">
        <f t="shared" si="2"/>
        <v>7386.1500000000005</v>
      </c>
    </row>
  </sheetData>
  <mergeCells count="1">
    <mergeCell ref="A55:C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F55" sqref="F55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40848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166050</v>
      </c>
      <c r="E4" s="4">
        <v>7950</v>
      </c>
      <c r="F4" s="4">
        <v>11256</v>
      </c>
      <c r="G4" s="4">
        <f>(D4-E4-F4)/10^3</f>
        <v>146.84399999999999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14640</v>
      </c>
      <c r="E5" s="4">
        <v>804</v>
      </c>
      <c r="F5" s="4">
        <v>992</v>
      </c>
      <c r="G5" s="4">
        <f t="shared" ref="G5:G54" si="0">(D5-E5-F5)/10^3</f>
        <v>12.843999999999999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15288</v>
      </c>
      <c r="E6" s="4">
        <v>792</v>
      </c>
      <c r="F6" s="4">
        <v>1036</v>
      </c>
      <c r="G6" s="4">
        <f t="shared" si="0"/>
        <v>13.46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14004</v>
      </c>
      <c r="E7" s="4">
        <v>708</v>
      </c>
      <c r="F7" s="4">
        <v>949</v>
      </c>
      <c r="G7" s="4">
        <f t="shared" si="0"/>
        <v>12.347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14868</v>
      </c>
      <c r="E8" s="4">
        <v>804</v>
      </c>
      <c r="F8" s="4">
        <v>1008</v>
      </c>
      <c r="G8" s="4">
        <f t="shared" si="0"/>
        <v>13.055999999999999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13296</v>
      </c>
      <c r="E9" s="4">
        <v>1056</v>
      </c>
      <c r="F9" s="4">
        <v>901</v>
      </c>
      <c r="G9" s="4">
        <f t="shared" si="0"/>
        <v>11.339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12060</v>
      </c>
      <c r="E10" s="4">
        <v>1068</v>
      </c>
      <c r="F10" s="4">
        <v>817</v>
      </c>
      <c r="G10" s="4">
        <f t="shared" si="0"/>
        <v>10.175000000000001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13872</v>
      </c>
      <c r="E11" s="4">
        <v>708</v>
      </c>
      <c r="F11" s="4">
        <v>940</v>
      </c>
      <c r="G11" s="4">
        <f t="shared" si="0"/>
        <v>12.224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27480</v>
      </c>
      <c r="E12" s="4">
        <v>1368</v>
      </c>
      <c r="F12" s="4">
        <v>1863</v>
      </c>
      <c r="G12" s="4">
        <f t="shared" si="0"/>
        <v>24.248999999999999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11772</v>
      </c>
      <c r="E13" s="4">
        <v>744</v>
      </c>
      <c r="F13" s="4">
        <v>798</v>
      </c>
      <c r="G13" s="4">
        <f t="shared" si="0"/>
        <v>10.23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14028</v>
      </c>
      <c r="E14" s="4">
        <v>768</v>
      </c>
      <c r="F14" s="4">
        <v>951</v>
      </c>
      <c r="G14" s="4">
        <f t="shared" si="0"/>
        <v>12.308999999999999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13632</v>
      </c>
      <c r="E15" s="4">
        <v>696</v>
      </c>
      <c r="F15" s="4">
        <v>924</v>
      </c>
      <c r="G15" s="4">
        <f t="shared" si="0"/>
        <v>12.012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12132</v>
      </c>
      <c r="E16" s="4">
        <v>1356</v>
      </c>
      <c r="F16" s="4">
        <v>822</v>
      </c>
      <c r="G16" s="4">
        <f t="shared" si="0"/>
        <v>9.9540000000000006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12396</v>
      </c>
      <c r="E17" s="4">
        <v>648</v>
      </c>
      <c r="F17" s="4">
        <v>840</v>
      </c>
      <c r="G17" s="4">
        <f t="shared" si="0"/>
        <v>10.907999999999999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12396</v>
      </c>
      <c r="E18" s="4">
        <v>852</v>
      </c>
      <c r="F18" s="4">
        <v>840</v>
      </c>
      <c r="G18" s="4">
        <f t="shared" si="0"/>
        <v>10.704000000000001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11796</v>
      </c>
      <c r="E19" s="4">
        <v>708</v>
      </c>
      <c r="F19" s="4">
        <v>800</v>
      </c>
      <c r="G19" s="4">
        <f t="shared" si="0"/>
        <v>10.288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9600</v>
      </c>
      <c r="E20" s="4">
        <v>1488</v>
      </c>
      <c r="F20" s="4">
        <v>651</v>
      </c>
      <c r="G20" s="4">
        <f t="shared" si="0"/>
        <v>7.4610000000000003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12960</v>
      </c>
      <c r="E21" s="4">
        <v>756</v>
      </c>
      <c r="F21" s="4">
        <v>878</v>
      </c>
      <c r="G21" s="4">
        <f t="shared" si="0"/>
        <v>11.326000000000001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24504</v>
      </c>
      <c r="E22" s="4">
        <v>1584</v>
      </c>
      <c r="F22" s="4">
        <v>1661</v>
      </c>
      <c r="G22" s="4">
        <f t="shared" si="0"/>
        <v>21.259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12948</v>
      </c>
      <c r="E23" s="4">
        <v>768</v>
      </c>
      <c r="F23" s="4">
        <v>878</v>
      </c>
      <c r="G23" s="4">
        <f t="shared" si="0"/>
        <v>11.302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13212</v>
      </c>
      <c r="E24" s="4">
        <v>744</v>
      </c>
      <c r="F24" s="4">
        <v>896</v>
      </c>
      <c r="G24" s="4">
        <f t="shared" si="0"/>
        <v>11.571999999999999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14208</v>
      </c>
      <c r="E25" s="4">
        <v>720</v>
      </c>
      <c r="F25" s="4">
        <v>963</v>
      </c>
      <c r="G25" s="4">
        <f t="shared" si="0"/>
        <v>12.525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13344</v>
      </c>
      <c r="E26" s="4">
        <v>852</v>
      </c>
      <c r="F26" s="4">
        <v>905</v>
      </c>
      <c r="G26" s="4">
        <f t="shared" si="0"/>
        <v>11.587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12396</v>
      </c>
      <c r="E27" s="4">
        <v>672</v>
      </c>
      <c r="F27" s="4">
        <v>840</v>
      </c>
      <c r="G27" s="4">
        <f t="shared" si="0"/>
        <v>10.884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15168</v>
      </c>
      <c r="E28" s="4">
        <v>720</v>
      </c>
      <c r="F28" s="4">
        <v>1028</v>
      </c>
      <c r="G28" s="4">
        <f t="shared" si="0"/>
        <v>13.42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14772</v>
      </c>
      <c r="E29" s="4">
        <v>744</v>
      </c>
      <c r="F29" s="4">
        <v>1001</v>
      </c>
      <c r="G29" s="4">
        <f t="shared" si="0"/>
        <v>13.026999999999999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14340</v>
      </c>
      <c r="E30" s="4">
        <v>696</v>
      </c>
      <c r="F30" s="4">
        <v>972</v>
      </c>
      <c r="G30" s="4">
        <f t="shared" si="0"/>
        <v>12.672000000000001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14832</v>
      </c>
      <c r="E31" s="4">
        <v>660</v>
      </c>
      <c r="F31" s="4">
        <v>1005</v>
      </c>
      <c r="G31" s="4">
        <f t="shared" si="0"/>
        <v>13.167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15024</v>
      </c>
      <c r="E32" s="4">
        <v>792</v>
      </c>
      <c r="F32" s="4">
        <v>1018</v>
      </c>
      <c r="G32" s="4">
        <f t="shared" si="0"/>
        <v>13.214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14976</v>
      </c>
      <c r="E33" s="4">
        <v>780</v>
      </c>
      <c r="F33" s="4">
        <v>1015</v>
      </c>
      <c r="G33" s="4">
        <f t="shared" si="0"/>
        <v>13.180999999999999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11724</v>
      </c>
      <c r="E34" s="4">
        <v>948</v>
      </c>
      <c r="F34" s="4">
        <v>795</v>
      </c>
      <c r="G34" s="4">
        <f t="shared" si="0"/>
        <v>9.9809999999999999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17964</v>
      </c>
      <c r="E35" s="4">
        <v>744</v>
      </c>
      <c r="F35" s="4">
        <v>1218</v>
      </c>
      <c r="G35" s="4">
        <f t="shared" si="0"/>
        <v>16.001999999999999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18192</v>
      </c>
      <c r="E36" s="4">
        <v>648</v>
      </c>
      <c r="F36" s="4">
        <v>1233</v>
      </c>
      <c r="G36" s="4">
        <f t="shared" si="0"/>
        <v>16.311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15984</v>
      </c>
      <c r="E37" s="4">
        <v>900</v>
      </c>
      <c r="F37" s="4">
        <v>1083</v>
      </c>
      <c r="G37" s="4">
        <f t="shared" si="0"/>
        <v>14.000999999999999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16404</v>
      </c>
      <c r="E38" s="4">
        <v>636</v>
      </c>
      <c r="F38" s="4">
        <v>1112</v>
      </c>
      <c r="G38" s="4">
        <f t="shared" si="0"/>
        <v>14.656000000000001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13284</v>
      </c>
      <c r="E39" s="4">
        <v>996</v>
      </c>
      <c r="F39" s="4">
        <v>900</v>
      </c>
      <c r="G39" s="4">
        <f t="shared" si="0"/>
        <v>11.388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15648</v>
      </c>
      <c r="E40" s="4">
        <v>708</v>
      </c>
      <c r="F40" s="4">
        <v>1061</v>
      </c>
      <c r="G40" s="4">
        <f t="shared" si="0"/>
        <v>13.879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8724</v>
      </c>
      <c r="E41" s="4">
        <v>888</v>
      </c>
      <c r="F41" s="4">
        <v>591</v>
      </c>
      <c r="G41" s="4">
        <f t="shared" si="0"/>
        <v>7.2450000000000001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17532</v>
      </c>
      <c r="E42" s="4">
        <v>720</v>
      </c>
      <c r="F42" s="4">
        <v>1188</v>
      </c>
      <c r="G42" s="4">
        <f t="shared" si="0"/>
        <v>15.624000000000001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14424</v>
      </c>
      <c r="E43" s="4">
        <v>684</v>
      </c>
      <c r="F43" s="4">
        <v>978</v>
      </c>
      <c r="G43" s="4">
        <f t="shared" si="0"/>
        <v>12.762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14208</v>
      </c>
      <c r="E44" s="4">
        <v>828</v>
      </c>
      <c r="F44" s="4">
        <v>963</v>
      </c>
      <c r="G44" s="4">
        <f t="shared" si="0"/>
        <v>12.417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14748</v>
      </c>
      <c r="E45" s="4">
        <v>732</v>
      </c>
      <c r="F45" s="4">
        <v>1000</v>
      </c>
      <c r="G45" s="4">
        <f t="shared" si="0"/>
        <v>13.016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14508</v>
      </c>
      <c r="E46" s="4">
        <v>732</v>
      </c>
      <c r="F46" s="4">
        <v>983</v>
      </c>
      <c r="G46" s="4">
        <f t="shared" si="0"/>
        <v>12.792999999999999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15072</v>
      </c>
      <c r="E47" s="4">
        <v>768</v>
      </c>
      <c r="F47" s="4">
        <v>1022</v>
      </c>
      <c r="G47" s="4">
        <f t="shared" si="0"/>
        <v>13.282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13272</v>
      </c>
      <c r="E48" s="4">
        <v>900</v>
      </c>
      <c r="F48" s="4">
        <v>900</v>
      </c>
      <c r="G48" s="4">
        <f t="shared" si="0"/>
        <v>11.472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13668</v>
      </c>
      <c r="E49" s="4">
        <v>816</v>
      </c>
      <c r="F49" s="4">
        <v>926</v>
      </c>
      <c r="G49" s="4">
        <f t="shared" si="0"/>
        <v>11.926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13584</v>
      </c>
      <c r="E50" s="4">
        <v>840</v>
      </c>
      <c r="F50" s="4">
        <v>921</v>
      </c>
      <c r="G50" s="4">
        <f t="shared" si="0"/>
        <v>11.823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15600</v>
      </c>
      <c r="E51" s="4">
        <v>912</v>
      </c>
      <c r="F51" s="4">
        <v>1057</v>
      </c>
      <c r="G51" s="4">
        <f t="shared" si="0"/>
        <v>13.631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14916</v>
      </c>
      <c r="E52" s="4">
        <v>816</v>
      </c>
      <c r="F52" s="4">
        <v>1011</v>
      </c>
      <c r="G52" s="4">
        <f t="shared" si="0"/>
        <v>13.089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14160</v>
      </c>
      <c r="E53" s="4">
        <v>756</v>
      </c>
      <c r="F53" s="4">
        <v>960</v>
      </c>
      <c r="G53" s="4">
        <f t="shared" si="0"/>
        <v>12.444000000000001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13500</v>
      </c>
      <c r="E54" s="4">
        <v>1104</v>
      </c>
      <c r="F54" s="4">
        <v>915</v>
      </c>
      <c r="G54" s="4">
        <f t="shared" si="0"/>
        <v>11.481</v>
      </c>
    </row>
    <row r="55" spans="1:7" ht="15" customHeight="1" x14ac:dyDescent="0.25">
      <c r="A55" s="71" t="s">
        <v>11</v>
      </c>
      <c r="B55" s="71"/>
      <c r="C55" s="71"/>
      <c r="D55" s="7">
        <f>SUM(D4:D54)</f>
        <v>889110</v>
      </c>
      <c r="E55" s="7">
        <f t="shared" ref="E55:G55" si="2">SUM(E4:E54)</f>
        <v>50082</v>
      </c>
      <c r="F55" s="7">
        <f t="shared" si="2"/>
        <v>60265</v>
      </c>
      <c r="G55" s="7">
        <f t="shared" si="2"/>
        <v>778.76300000000015</v>
      </c>
    </row>
  </sheetData>
  <mergeCells count="1">
    <mergeCell ref="A55:C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F55" sqref="F55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40878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358650</v>
      </c>
      <c r="E4" s="4">
        <v>3000</v>
      </c>
      <c r="F4" s="4">
        <v>13272</v>
      </c>
      <c r="G4" s="4">
        <f>(D4-E4-F4)/10^3</f>
        <v>342.37799999999999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34896</v>
      </c>
      <c r="E5" s="4">
        <v>324</v>
      </c>
      <c r="F5" s="4">
        <v>1291</v>
      </c>
      <c r="G5" s="4">
        <f t="shared" ref="G5:G54" si="0">(D5-E5-F5)/10^3</f>
        <v>33.280999999999999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34908</v>
      </c>
      <c r="E6" s="4">
        <v>300</v>
      </c>
      <c r="F6" s="4">
        <v>1292</v>
      </c>
      <c r="G6" s="4">
        <f t="shared" si="0"/>
        <v>33.316000000000003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32136</v>
      </c>
      <c r="E7" s="4">
        <v>312</v>
      </c>
      <c r="F7" s="4">
        <v>1189</v>
      </c>
      <c r="G7" s="4">
        <f t="shared" si="0"/>
        <v>30.635000000000002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34200</v>
      </c>
      <c r="E8" s="4">
        <v>288</v>
      </c>
      <c r="F8" s="4">
        <v>1266</v>
      </c>
      <c r="G8" s="4">
        <f t="shared" si="0"/>
        <v>32.646000000000001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32268</v>
      </c>
      <c r="E9" s="4">
        <v>492</v>
      </c>
      <c r="F9" s="4">
        <v>1194</v>
      </c>
      <c r="G9" s="4">
        <f t="shared" si="0"/>
        <v>30.582000000000001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28536</v>
      </c>
      <c r="E10" s="4">
        <v>96</v>
      </c>
      <c r="F10" s="4">
        <v>1056</v>
      </c>
      <c r="G10" s="4">
        <f t="shared" si="0"/>
        <v>27.384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31860</v>
      </c>
      <c r="E11" s="4">
        <v>324</v>
      </c>
      <c r="F11" s="4">
        <v>1179</v>
      </c>
      <c r="G11" s="4">
        <f t="shared" si="0"/>
        <v>30.356999999999999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69192</v>
      </c>
      <c r="E12" s="4">
        <v>504</v>
      </c>
      <c r="F12" s="4">
        <v>2561</v>
      </c>
      <c r="G12" s="4">
        <f t="shared" si="0"/>
        <v>66.126999999999995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32400</v>
      </c>
      <c r="E13" s="4">
        <v>300</v>
      </c>
      <c r="F13" s="4">
        <v>1199</v>
      </c>
      <c r="G13" s="4">
        <f t="shared" si="0"/>
        <v>30.901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29460</v>
      </c>
      <c r="E14" s="4">
        <v>312</v>
      </c>
      <c r="F14" s="4">
        <v>1090</v>
      </c>
      <c r="G14" s="4">
        <f t="shared" si="0"/>
        <v>28.058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30252</v>
      </c>
      <c r="E15" s="4">
        <v>324</v>
      </c>
      <c r="F15" s="4">
        <v>1120</v>
      </c>
      <c r="G15" s="4">
        <f t="shared" si="0"/>
        <v>28.808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31224</v>
      </c>
      <c r="E16" s="4">
        <v>360</v>
      </c>
      <c r="F16" s="4">
        <v>1155</v>
      </c>
      <c r="G16" s="4">
        <f t="shared" si="0"/>
        <v>29.709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27840</v>
      </c>
      <c r="E17" s="4">
        <v>312</v>
      </c>
      <c r="F17" s="4">
        <v>1030</v>
      </c>
      <c r="G17" s="4">
        <f t="shared" si="0"/>
        <v>26.498000000000001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25680</v>
      </c>
      <c r="E18" s="4">
        <v>480</v>
      </c>
      <c r="F18" s="4">
        <v>950</v>
      </c>
      <c r="G18" s="4">
        <f t="shared" si="0"/>
        <v>24.25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30708</v>
      </c>
      <c r="E19" s="4">
        <v>384</v>
      </c>
      <c r="F19" s="4">
        <v>1136</v>
      </c>
      <c r="G19" s="4">
        <f t="shared" si="0"/>
        <v>29.187999999999999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29100</v>
      </c>
      <c r="E20" s="4">
        <v>456</v>
      </c>
      <c r="F20" s="4">
        <v>1077</v>
      </c>
      <c r="G20" s="4">
        <f t="shared" si="0"/>
        <v>27.567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30144</v>
      </c>
      <c r="E21" s="4">
        <v>384</v>
      </c>
      <c r="F21" s="4">
        <v>1116</v>
      </c>
      <c r="G21" s="4">
        <f t="shared" si="0"/>
        <v>28.643999999999998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59328</v>
      </c>
      <c r="E22" s="4">
        <v>768</v>
      </c>
      <c r="F22" s="4">
        <v>2195</v>
      </c>
      <c r="G22" s="4">
        <f t="shared" si="0"/>
        <v>56.365000000000002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31980</v>
      </c>
      <c r="E23" s="4">
        <v>408</v>
      </c>
      <c r="F23" s="4">
        <v>1183</v>
      </c>
      <c r="G23" s="4">
        <f t="shared" si="0"/>
        <v>30.388999999999999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33648</v>
      </c>
      <c r="E24" s="4">
        <v>408</v>
      </c>
      <c r="F24" s="4">
        <v>1245</v>
      </c>
      <c r="G24" s="4">
        <f t="shared" si="0"/>
        <v>31.995000000000001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30072</v>
      </c>
      <c r="E25" s="4">
        <v>348</v>
      </c>
      <c r="F25" s="4">
        <v>1113</v>
      </c>
      <c r="G25" s="4">
        <f t="shared" si="0"/>
        <v>28.611000000000001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30048</v>
      </c>
      <c r="E26" s="4">
        <v>396</v>
      </c>
      <c r="F26" s="4">
        <v>1112</v>
      </c>
      <c r="G26" s="4">
        <f t="shared" si="0"/>
        <v>28.54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27816</v>
      </c>
      <c r="E27" s="4">
        <v>324</v>
      </c>
      <c r="F27" s="4">
        <v>1029</v>
      </c>
      <c r="G27" s="4">
        <f t="shared" si="0"/>
        <v>26.463000000000001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35796</v>
      </c>
      <c r="E28" s="4">
        <v>336</v>
      </c>
      <c r="F28" s="4">
        <v>1325</v>
      </c>
      <c r="G28" s="4">
        <f t="shared" si="0"/>
        <v>34.134999999999998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33072</v>
      </c>
      <c r="E29" s="4">
        <v>324</v>
      </c>
      <c r="F29" s="4">
        <v>1224</v>
      </c>
      <c r="G29" s="4">
        <f t="shared" si="0"/>
        <v>31.524000000000001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29484</v>
      </c>
      <c r="E30" s="4">
        <v>312</v>
      </c>
      <c r="F30" s="4">
        <v>1091</v>
      </c>
      <c r="G30" s="4">
        <f t="shared" si="0"/>
        <v>28.081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30852</v>
      </c>
      <c r="E31" s="4">
        <v>312</v>
      </c>
      <c r="F31" s="4">
        <v>1142</v>
      </c>
      <c r="G31" s="4">
        <f t="shared" si="0"/>
        <v>29.398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31272</v>
      </c>
      <c r="E32" s="4">
        <v>324</v>
      </c>
      <c r="F32" s="4">
        <v>1157</v>
      </c>
      <c r="G32" s="4">
        <f t="shared" si="0"/>
        <v>29.791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34128</v>
      </c>
      <c r="E33" s="4">
        <v>312</v>
      </c>
      <c r="F33" s="4">
        <v>1263</v>
      </c>
      <c r="G33" s="4">
        <f t="shared" si="0"/>
        <v>32.552999999999997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26208</v>
      </c>
      <c r="E34" s="4">
        <v>564</v>
      </c>
      <c r="F34" s="4">
        <v>970</v>
      </c>
      <c r="G34" s="4">
        <f t="shared" si="0"/>
        <v>24.673999999999999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46488</v>
      </c>
      <c r="E35" s="4">
        <v>312</v>
      </c>
      <c r="F35" s="4">
        <v>1720</v>
      </c>
      <c r="G35" s="4">
        <f t="shared" si="0"/>
        <v>44.456000000000003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46728</v>
      </c>
      <c r="E36" s="4">
        <v>252</v>
      </c>
      <c r="F36" s="4">
        <v>1729</v>
      </c>
      <c r="G36" s="4">
        <f t="shared" si="0"/>
        <v>44.747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42336</v>
      </c>
      <c r="E37" s="4">
        <v>348</v>
      </c>
      <c r="F37" s="4">
        <v>1569</v>
      </c>
      <c r="G37" s="4">
        <f t="shared" si="0"/>
        <v>40.418999999999997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46356</v>
      </c>
      <c r="E38" s="4">
        <v>252</v>
      </c>
      <c r="F38" s="4">
        <v>1715</v>
      </c>
      <c r="G38" s="4">
        <f t="shared" si="0"/>
        <v>44.389000000000003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40776</v>
      </c>
      <c r="E39" s="4">
        <v>432</v>
      </c>
      <c r="F39" s="4">
        <v>1509</v>
      </c>
      <c r="G39" s="4">
        <f t="shared" si="0"/>
        <v>38.835000000000001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45804</v>
      </c>
      <c r="E40" s="4">
        <v>288</v>
      </c>
      <c r="F40" s="4">
        <v>1695</v>
      </c>
      <c r="G40" s="4">
        <f t="shared" si="0"/>
        <v>43.820999999999998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40668</v>
      </c>
      <c r="E41" s="4">
        <v>372</v>
      </c>
      <c r="F41" s="4">
        <v>1505</v>
      </c>
      <c r="G41" s="4">
        <f t="shared" si="0"/>
        <v>38.790999999999997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51060</v>
      </c>
      <c r="E42" s="4">
        <v>264</v>
      </c>
      <c r="F42" s="4">
        <v>1890</v>
      </c>
      <c r="G42" s="4">
        <f t="shared" si="0"/>
        <v>48.905999999999999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39912</v>
      </c>
      <c r="E43" s="4">
        <v>276</v>
      </c>
      <c r="F43" s="4">
        <v>1477</v>
      </c>
      <c r="G43" s="4">
        <f t="shared" si="0"/>
        <v>38.158999999999999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45432</v>
      </c>
      <c r="E44" s="4">
        <v>324</v>
      </c>
      <c r="F44" s="4">
        <v>1681</v>
      </c>
      <c r="G44" s="4">
        <f t="shared" si="0"/>
        <v>43.427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41460</v>
      </c>
      <c r="E45" s="4">
        <v>360</v>
      </c>
      <c r="F45" s="4">
        <v>1534</v>
      </c>
      <c r="G45" s="4">
        <f t="shared" si="0"/>
        <v>39.566000000000003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42924</v>
      </c>
      <c r="E46" s="4">
        <v>312</v>
      </c>
      <c r="F46" s="4">
        <v>1588</v>
      </c>
      <c r="G46" s="4">
        <f t="shared" si="0"/>
        <v>41.024000000000001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45144</v>
      </c>
      <c r="E47" s="4">
        <v>288</v>
      </c>
      <c r="F47" s="4">
        <v>1671</v>
      </c>
      <c r="G47" s="4">
        <f t="shared" si="0"/>
        <v>43.185000000000002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45780</v>
      </c>
      <c r="E48" s="4">
        <v>384</v>
      </c>
      <c r="F48" s="4">
        <v>1694</v>
      </c>
      <c r="G48" s="4">
        <f t="shared" si="0"/>
        <v>43.701999999999998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36768</v>
      </c>
      <c r="E49" s="4">
        <v>372</v>
      </c>
      <c r="F49" s="4">
        <v>1361</v>
      </c>
      <c r="G49" s="4">
        <f t="shared" si="0"/>
        <v>35.034999999999997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43272</v>
      </c>
      <c r="E50" s="4">
        <v>348</v>
      </c>
      <c r="F50" s="4">
        <v>1601</v>
      </c>
      <c r="G50" s="4">
        <f t="shared" si="0"/>
        <v>41.323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44724</v>
      </c>
      <c r="E51" s="4">
        <v>468</v>
      </c>
      <c r="F51" s="4">
        <v>1655</v>
      </c>
      <c r="G51" s="4">
        <f t="shared" si="0"/>
        <v>42.600999999999999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49224</v>
      </c>
      <c r="E52" s="4">
        <v>312</v>
      </c>
      <c r="F52" s="4">
        <v>1822</v>
      </c>
      <c r="G52" s="4">
        <f t="shared" si="0"/>
        <v>47.09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41148</v>
      </c>
      <c r="E53" s="4">
        <v>300</v>
      </c>
      <c r="F53" s="4">
        <v>1523</v>
      </c>
      <c r="G53" s="4">
        <f t="shared" si="0"/>
        <v>39.325000000000003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35304</v>
      </c>
      <c r="E54" s="4">
        <v>516</v>
      </c>
      <c r="F54" s="4">
        <v>1306</v>
      </c>
      <c r="G54" s="4">
        <f t="shared" si="0"/>
        <v>33.481999999999999</v>
      </c>
    </row>
    <row r="55" spans="1:7" ht="15" customHeight="1" x14ac:dyDescent="0.25">
      <c r="A55" s="71" t="s">
        <v>11</v>
      </c>
      <c r="B55" s="71"/>
      <c r="C55" s="71"/>
      <c r="D55" s="7">
        <f>SUM(D4:D54)</f>
        <v>2228466</v>
      </c>
      <c r="E55" s="7">
        <f t="shared" ref="E55:G55" si="2">SUM(E4:E54)</f>
        <v>20868</v>
      </c>
      <c r="F55" s="7">
        <f t="shared" si="2"/>
        <v>82467</v>
      </c>
      <c r="G55" s="7">
        <f t="shared" si="2"/>
        <v>2125.1309999999994</v>
      </c>
    </row>
  </sheetData>
  <mergeCells count="1">
    <mergeCell ref="A55:C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F55" sqref="F55"/>
    </sheetView>
  </sheetViews>
  <sheetFormatPr defaultRowHeight="14.25" x14ac:dyDescent="0.2"/>
  <cols>
    <col min="1" max="2" width="9.140625" style="1"/>
    <col min="3" max="3" width="15.5703125" style="3" bestFit="1" customWidth="1"/>
    <col min="4" max="4" width="14" style="1" bestFit="1" customWidth="1"/>
    <col min="5" max="5" width="15.28515625" style="1" bestFit="1" customWidth="1"/>
    <col min="6" max="6" width="18.85546875" style="1" bestFit="1" customWidth="1"/>
    <col min="7" max="7" width="13.7109375" style="1" bestFit="1" customWidth="1"/>
    <col min="8" max="16384" width="9.140625" style="1"/>
  </cols>
  <sheetData>
    <row r="1" spans="1:7" ht="15" x14ac:dyDescent="0.25">
      <c r="B1" s="10" t="s">
        <v>12</v>
      </c>
      <c r="C1" s="11">
        <v>40909</v>
      </c>
    </row>
    <row r="3" spans="1:7" ht="30" x14ac:dyDescent="0.25">
      <c r="A3" s="7" t="s">
        <v>1</v>
      </c>
      <c r="B3" s="8" t="s">
        <v>0</v>
      </c>
      <c r="C3" s="9" t="s">
        <v>6</v>
      </c>
      <c r="D3" s="7" t="s">
        <v>7</v>
      </c>
      <c r="E3" s="7" t="s">
        <v>8</v>
      </c>
      <c r="F3" s="7" t="s">
        <v>9</v>
      </c>
      <c r="G3" s="7" t="s">
        <v>10</v>
      </c>
    </row>
    <row r="4" spans="1:7" x14ac:dyDescent="0.2">
      <c r="A4" s="4">
        <v>1</v>
      </c>
      <c r="B4" s="6">
        <v>3376</v>
      </c>
      <c r="C4" s="6" t="s">
        <v>2</v>
      </c>
      <c r="D4" s="4">
        <v>293100</v>
      </c>
      <c r="E4" s="4">
        <v>3450</v>
      </c>
      <c r="F4" s="4">
        <v>11696</v>
      </c>
      <c r="G4" s="4">
        <f>(D4-E4-F4)/10^3</f>
        <v>277.95400000000001</v>
      </c>
    </row>
    <row r="5" spans="1:7" x14ac:dyDescent="0.2">
      <c r="A5" s="4">
        <f>A4+1</f>
        <v>2</v>
      </c>
      <c r="B5" s="6">
        <v>3461</v>
      </c>
      <c r="C5" s="6" t="s">
        <v>3</v>
      </c>
      <c r="D5" s="4">
        <v>23712</v>
      </c>
      <c r="E5" s="4">
        <v>360</v>
      </c>
      <c r="F5" s="4">
        <v>946</v>
      </c>
      <c r="G5" s="4">
        <f t="shared" ref="G5:G54" si="0">(D5-E5-F5)/10^3</f>
        <v>22.405999999999999</v>
      </c>
    </row>
    <row r="6" spans="1:7" x14ac:dyDescent="0.2">
      <c r="A6" s="4">
        <f t="shared" ref="A6:A54" si="1">A5+1</f>
        <v>3</v>
      </c>
      <c r="B6" s="6">
        <v>3462</v>
      </c>
      <c r="C6" s="6" t="s">
        <v>3</v>
      </c>
      <c r="D6" s="4">
        <v>24408</v>
      </c>
      <c r="E6" s="4">
        <v>372</v>
      </c>
      <c r="F6" s="4">
        <v>974</v>
      </c>
      <c r="G6" s="4">
        <f t="shared" si="0"/>
        <v>23.062000000000001</v>
      </c>
    </row>
    <row r="7" spans="1:7" x14ac:dyDescent="0.2">
      <c r="A7" s="4">
        <f t="shared" si="1"/>
        <v>4</v>
      </c>
      <c r="B7" s="6">
        <v>3463</v>
      </c>
      <c r="C7" s="6" t="s">
        <v>3</v>
      </c>
      <c r="D7" s="4">
        <v>21984</v>
      </c>
      <c r="E7" s="4">
        <v>288</v>
      </c>
      <c r="F7" s="4">
        <v>877</v>
      </c>
      <c r="G7" s="4">
        <f t="shared" si="0"/>
        <v>20.818999999999999</v>
      </c>
    </row>
    <row r="8" spans="1:7" x14ac:dyDescent="0.2">
      <c r="A8" s="4">
        <f t="shared" si="1"/>
        <v>5</v>
      </c>
      <c r="B8" s="2">
        <v>3464</v>
      </c>
      <c r="C8" s="6" t="s">
        <v>3</v>
      </c>
      <c r="D8" s="4">
        <v>23544</v>
      </c>
      <c r="E8" s="4">
        <v>336</v>
      </c>
      <c r="F8" s="4">
        <v>940</v>
      </c>
      <c r="G8" s="4">
        <f t="shared" si="0"/>
        <v>22.268000000000001</v>
      </c>
    </row>
    <row r="9" spans="1:7" x14ac:dyDescent="0.2">
      <c r="A9" s="4">
        <f t="shared" si="1"/>
        <v>6</v>
      </c>
      <c r="B9" s="6">
        <v>3465</v>
      </c>
      <c r="C9" s="6" t="s">
        <v>3</v>
      </c>
      <c r="D9" s="4">
        <v>22500</v>
      </c>
      <c r="E9" s="4">
        <v>324</v>
      </c>
      <c r="F9" s="4">
        <v>898</v>
      </c>
      <c r="G9" s="4">
        <f t="shared" si="0"/>
        <v>21.277999999999999</v>
      </c>
    </row>
    <row r="10" spans="1:7" x14ac:dyDescent="0.2">
      <c r="A10" s="4">
        <f t="shared" si="1"/>
        <v>7</v>
      </c>
      <c r="B10" s="6">
        <v>3466</v>
      </c>
      <c r="C10" s="6" t="s">
        <v>3</v>
      </c>
      <c r="D10" s="4">
        <v>22044</v>
      </c>
      <c r="E10" s="4">
        <v>684</v>
      </c>
      <c r="F10" s="4">
        <v>880</v>
      </c>
      <c r="G10" s="4">
        <f t="shared" si="0"/>
        <v>20.48</v>
      </c>
    </row>
    <row r="11" spans="1:7" x14ac:dyDescent="0.2">
      <c r="A11" s="4">
        <f t="shared" si="1"/>
        <v>8</v>
      </c>
      <c r="B11" s="6">
        <v>3467</v>
      </c>
      <c r="C11" s="6" t="s">
        <v>3</v>
      </c>
      <c r="D11" s="4">
        <v>22776</v>
      </c>
      <c r="E11" s="4">
        <v>324</v>
      </c>
      <c r="F11" s="4">
        <v>909</v>
      </c>
      <c r="G11" s="4">
        <f t="shared" si="0"/>
        <v>21.542999999999999</v>
      </c>
    </row>
    <row r="12" spans="1:7" x14ac:dyDescent="0.2">
      <c r="A12" s="4">
        <f t="shared" si="1"/>
        <v>9</v>
      </c>
      <c r="B12" s="6">
        <v>3470</v>
      </c>
      <c r="C12" s="6" t="s">
        <v>4</v>
      </c>
      <c r="D12" s="4">
        <v>48960</v>
      </c>
      <c r="E12" s="4">
        <v>552</v>
      </c>
      <c r="F12" s="4">
        <v>1954</v>
      </c>
      <c r="G12" s="4">
        <f t="shared" si="0"/>
        <v>46.454000000000001</v>
      </c>
    </row>
    <row r="13" spans="1:7" x14ac:dyDescent="0.2">
      <c r="A13" s="4">
        <f t="shared" si="1"/>
        <v>10</v>
      </c>
      <c r="B13" s="6">
        <v>3500</v>
      </c>
      <c r="C13" s="5" t="s">
        <v>3</v>
      </c>
      <c r="D13" s="4">
        <v>24660</v>
      </c>
      <c r="E13" s="4">
        <v>288</v>
      </c>
      <c r="F13" s="4">
        <v>984</v>
      </c>
      <c r="G13" s="4">
        <f t="shared" si="0"/>
        <v>23.388000000000002</v>
      </c>
    </row>
    <row r="14" spans="1:7" x14ac:dyDescent="0.2">
      <c r="A14" s="4">
        <f t="shared" si="1"/>
        <v>11</v>
      </c>
      <c r="B14" s="6">
        <v>3501</v>
      </c>
      <c r="C14" s="5" t="s">
        <v>3</v>
      </c>
      <c r="D14" s="4">
        <v>22608</v>
      </c>
      <c r="E14" s="4">
        <v>324</v>
      </c>
      <c r="F14" s="4">
        <v>902</v>
      </c>
      <c r="G14" s="4">
        <f t="shared" si="0"/>
        <v>21.382000000000001</v>
      </c>
    </row>
    <row r="15" spans="1:7" x14ac:dyDescent="0.2">
      <c r="A15" s="4">
        <f t="shared" si="1"/>
        <v>12</v>
      </c>
      <c r="B15" s="6">
        <v>3502</v>
      </c>
      <c r="C15" s="5" t="s">
        <v>3</v>
      </c>
      <c r="D15" s="4">
        <v>22260</v>
      </c>
      <c r="E15" s="4">
        <v>240</v>
      </c>
      <c r="F15" s="4">
        <v>888</v>
      </c>
      <c r="G15" s="4">
        <f t="shared" si="0"/>
        <v>21.132000000000001</v>
      </c>
    </row>
    <row r="16" spans="1:7" x14ac:dyDescent="0.2">
      <c r="A16" s="4">
        <f t="shared" si="1"/>
        <v>13</v>
      </c>
      <c r="B16" s="6">
        <v>3503</v>
      </c>
      <c r="C16" s="5" t="s">
        <v>3</v>
      </c>
      <c r="D16" s="4">
        <v>22692</v>
      </c>
      <c r="E16" s="4">
        <v>324</v>
      </c>
      <c r="F16" s="4">
        <v>906</v>
      </c>
      <c r="G16" s="4">
        <f t="shared" si="0"/>
        <v>21.462</v>
      </c>
    </row>
    <row r="17" spans="1:7" x14ac:dyDescent="0.2">
      <c r="A17" s="4">
        <f t="shared" si="1"/>
        <v>14</v>
      </c>
      <c r="B17" s="6">
        <v>3504</v>
      </c>
      <c r="C17" s="5" t="s">
        <v>3</v>
      </c>
      <c r="D17" s="4">
        <v>20112</v>
      </c>
      <c r="E17" s="4">
        <v>288</v>
      </c>
      <c r="F17" s="4">
        <v>803</v>
      </c>
      <c r="G17" s="4">
        <f t="shared" si="0"/>
        <v>19.021000000000001</v>
      </c>
    </row>
    <row r="18" spans="1:7" x14ac:dyDescent="0.2">
      <c r="A18" s="4">
        <f t="shared" si="1"/>
        <v>15</v>
      </c>
      <c r="B18" s="6">
        <v>3505</v>
      </c>
      <c r="C18" s="5" t="s">
        <v>3</v>
      </c>
      <c r="D18" s="4">
        <v>19572</v>
      </c>
      <c r="E18" s="4">
        <v>432</v>
      </c>
      <c r="F18" s="4">
        <v>781</v>
      </c>
      <c r="G18" s="4">
        <f t="shared" si="0"/>
        <v>18.359000000000002</v>
      </c>
    </row>
    <row r="19" spans="1:7" x14ac:dyDescent="0.2">
      <c r="A19" s="4">
        <f t="shared" si="1"/>
        <v>16</v>
      </c>
      <c r="B19" s="6">
        <v>3506</v>
      </c>
      <c r="C19" s="5" t="s">
        <v>3</v>
      </c>
      <c r="D19" s="4">
        <v>22212</v>
      </c>
      <c r="E19" s="4">
        <v>348</v>
      </c>
      <c r="F19" s="4">
        <v>886</v>
      </c>
      <c r="G19" s="4">
        <f t="shared" si="0"/>
        <v>20.978000000000002</v>
      </c>
    </row>
    <row r="20" spans="1:7" x14ac:dyDescent="0.2">
      <c r="A20" s="4">
        <f t="shared" si="1"/>
        <v>17</v>
      </c>
      <c r="B20" s="6">
        <v>3507</v>
      </c>
      <c r="C20" s="5" t="s">
        <v>3</v>
      </c>
      <c r="D20" s="4">
        <v>21168</v>
      </c>
      <c r="E20" s="4">
        <v>468</v>
      </c>
      <c r="F20" s="4">
        <v>845</v>
      </c>
      <c r="G20" s="4">
        <f t="shared" si="0"/>
        <v>19.855</v>
      </c>
    </row>
    <row r="21" spans="1:7" x14ac:dyDescent="0.2">
      <c r="A21" s="4">
        <f t="shared" si="1"/>
        <v>18</v>
      </c>
      <c r="B21" s="6">
        <v>3508</v>
      </c>
      <c r="C21" s="5" t="s">
        <v>3</v>
      </c>
      <c r="D21" s="4">
        <v>21648</v>
      </c>
      <c r="E21" s="4">
        <v>360</v>
      </c>
      <c r="F21" s="4">
        <v>864</v>
      </c>
      <c r="G21" s="4">
        <f t="shared" si="0"/>
        <v>20.423999999999999</v>
      </c>
    </row>
    <row r="22" spans="1:7" x14ac:dyDescent="0.2">
      <c r="A22" s="4">
        <f t="shared" si="1"/>
        <v>19</v>
      </c>
      <c r="B22" s="6">
        <v>3509</v>
      </c>
      <c r="C22" s="5" t="s">
        <v>5</v>
      </c>
      <c r="D22" s="4">
        <v>43920</v>
      </c>
      <c r="E22" s="4">
        <v>696</v>
      </c>
      <c r="F22" s="4">
        <v>1753</v>
      </c>
      <c r="G22" s="4">
        <f t="shared" si="0"/>
        <v>41.470999999999997</v>
      </c>
    </row>
    <row r="23" spans="1:7" x14ac:dyDescent="0.2">
      <c r="A23" s="4">
        <f t="shared" si="1"/>
        <v>20</v>
      </c>
      <c r="B23" s="6">
        <v>3510</v>
      </c>
      <c r="C23" s="5" t="s">
        <v>3</v>
      </c>
      <c r="D23" s="4">
        <v>22248</v>
      </c>
      <c r="E23" s="4">
        <v>384</v>
      </c>
      <c r="F23" s="4">
        <v>888</v>
      </c>
      <c r="G23" s="4">
        <f t="shared" si="0"/>
        <v>20.975999999999999</v>
      </c>
    </row>
    <row r="24" spans="1:7" x14ac:dyDescent="0.2">
      <c r="A24" s="4">
        <f t="shared" si="1"/>
        <v>21</v>
      </c>
      <c r="B24" s="6">
        <v>3511</v>
      </c>
      <c r="C24" s="5" t="s">
        <v>3</v>
      </c>
      <c r="D24" s="4">
        <v>23028</v>
      </c>
      <c r="E24" s="4">
        <v>360</v>
      </c>
      <c r="F24" s="4">
        <v>919</v>
      </c>
      <c r="G24" s="4">
        <f t="shared" si="0"/>
        <v>21.748999999999999</v>
      </c>
    </row>
    <row r="25" spans="1:7" x14ac:dyDescent="0.2">
      <c r="A25" s="4">
        <f t="shared" si="1"/>
        <v>22</v>
      </c>
      <c r="B25" s="6">
        <v>3512</v>
      </c>
      <c r="C25" s="5" t="s">
        <v>3</v>
      </c>
      <c r="D25" s="4">
        <v>22416</v>
      </c>
      <c r="E25" s="4">
        <v>300</v>
      </c>
      <c r="F25" s="4">
        <v>895</v>
      </c>
      <c r="G25" s="4">
        <f t="shared" si="0"/>
        <v>21.221</v>
      </c>
    </row>
    <row r="26" spans="1:7" x14ac:dyDescent="0.2">
      <c r="A26" s="4">
        <f t="shared" si="1"/>
        <v>23</v>
      </c>
      <c r="B26" s="6">
        <v>3513</v>
      </c>
      <c r="C26" s="5" t="s">
        <v>3</v>
      </c>
      <c r="D26" s="4">
        <v>22176</v>
      </c>
      <c r="E26" s="4">
        <v>372</v>
      </c>
      <c r="F26" s="4">
        <v>885</v>
      </c>
      <c r="G26" s="4">
        <f t="shared" si="0"/>
        <v>20.919</v>
      </c>
    </row>
    <row r="27" spans="1:7" x14ac:dyDescent="0.2">
      <c r="A27" s="4">
        <f t="shared" si="1"/>
        <v>24</v>
      </c>
      <c r="B27" s="6">
        <v>3514</v>
      </c>
      <c r="C27" s="5" t="s">
        <v>3</v>
      </c>
      <c r="D27" s="4">
        <v>21048</v>
      </c>
      <c r="E27" s="4">
        <v>372</v>
      </c>
      <c r="F27" s="4">
        <v>840</v>
      </c>
      <c r="G27" s="4">
        <f t="shared" si="0"/>
        <v>19.835999999999999</v>
      </c>
    </row>
    <row r="28" spans="1:7" x14ac:dyDescent="0.2">
      <c r="A28" s="4">
        <f t="shared" si="1"/>
        <v>25</v>
      </c>
      <c r="B28" s="6">
        <v>3515</v>
      </c>
      <c r="C28" s="5" t="s">
        <v>3</v>
      </c>
      <c r="D28" s="4">
        <v>26544</v>
      </c>
      <c r="E28" s="4">
        <v>300</v>
      </c>
      <c r="F28" s="4">
        <v>1059</v>
      </c>
      <c r="G28" s="4">
        <f t="shared" si="0"/>
        <v>25.184999999999999</v>
      </c>
    </row>
    <row r="29" spans="1:7" x14ac:dyDescent="0.2">
      <c r="A29" s="4">
        <f t="shared" si="1"/>
        <v>26</v>
      </c>
      <c r="B29" s="6">
        <v>3516</v>
      </c>
      <c r="C29" s="5" t="s">
        <v>3</v>
      </c>
      <c r="D29" s="4">
        <v>26244</v>
      </c>
      <c r="E29" s="4">
        <v>324</v>
      </c>
      <c r="F29" s="4">
        <v>1047</v>
      </c>
      <c r="G29" s="4">
        <f t="shared" si="0"/>
        <v>24.873000000000001</v>
      </c>
    </row>
    <row r="30" spans="1:7" x14ac:dyDescent="0.2">
      <c r="A30" s="4">
        <f t="shared" si="1"/>
        <v>27</v>
      </c>
      <c r="B30" s="6">
        <v>3517</v>
      </c>
      <c r="C30" s="5" t="s">
        <v>3</v>
      </c>
      <c r="D30" s="4">
        <v>22020</v>
      </c>
      <c r="E30" s="4">
        <v>360</v>
      </c>
      <c r="F30" s="4">
        <v>879</v>
      </c>
      <c r="G30" s="4">
        <f t="shared" si="0"/>
        <v>20.780999999999999</v>
      </c>
    </row>
    <row r="31" spans="1:7" x14ac:dyDescent="0.2">
      <c r="A31" s="4">
        <f t="shared" si="1"/>
        <v>28</v>
      </c>
      <c r="B31" s="6">
        <v>3518</v>
      </c>
      <c r="C31" s="5" t="s">
        <v>3</v>
      </c>
      <c r="D31" s="4">
        <v>24132</v>
      </c>
      <c r="E31" s="4">
        <v>276</v>
      </c>
      <c r="F31" s="4">
        <v>963</v>
      </c>
      <c r="G31" s="4">
        <f t="shared" si="0"/>
        <v>22.893000000000001</v>
      </c>
    </row>
    <row r="32" spans="1:7" x14ac:dyDescent="0.2">
      <c r="A32" s="4">
        <f t="shared" si="1"/>
        <v>29</v>
      </c>
      <c r="B32" s="6">
        <v>3519</v>
      </c>
      <c r="C32" s="5" t="s">
        <v>3</v>
      </c>
      <c r="D32" s="4">
        <v>23952</v>
      </c>
      <c r="E32" s="4">
        <v>348</v>
      </c>
      <c r="F32" s="4">
        <v>956</v>
      </c>
      <c r="G32" s="4">
        <f t="shared" si="0"/>
        <v>22.648</v>
      </c>
    </row>
    <row r="33" spans="1:7" x14ac:dyDescent="0.2">
      <c r="A33" s="4">
        <f t="shared" si="1"/>
        <v>30</v>
      </c>
      <c r="B33" s="6">
        <v>3528</v>
      </c>
      <c r="C33" s="5" t="s">
        <v>3</v>
      </c>
      <c r="D33" s="4">
        <v>24936</v>
      </c>
      <c r="E33" s="4">
        <v>348</v>
      </c>
      <c r="F33" s="4">
        <v>995</v>
      </c>
      <c r="G33" s="4">
        <f t="shared" si="0"/>
        <v>23.593</v>
      </c>
    </row>
    <row r="34" spans="1:7" x14ac:dyDescent="0.2">
      <c r="A34" s="4">
        <f t="shared" si="1"/>
        <v>31</v>
      </c>
      <c r="B34" s="6">
        <v>3768</v>
      </c>
      <c r="C34" s="6" t="s">
        <v>3</v>
      </c>
      <c r="D34" s="4">
        <v>19536</v>
      </c>
      <c r="E34" s="4">
        <v>492</v>
      </c>
      <c r="F34" s="4">
        <v>780</v>
      </c>
      <c r="G34" s="4">
        <f t="shared" si="0"/>
        <v>18.263999999999999</v>
      </c>
    </row>
    <row r="35" spans="1:7" x14ac:dyDescent="0.2">
      <c r="A35" s="4">
        <f t="shared" si="1"/>
        <v>32</v>
      </c>
      <c r="B35" s="6">
        <v>3769</v>
      </c>
      <c r="C35" s="6" t="s">
        <v>3</v>
      </c>
      <c r="D35" s="4">
        <v>35232</v>
      </c>
      <c r="E35" s="4">
        <v>120</v>
      </c>
      <c r="F35" s="4">
        <v>1406</v>
      </c>
      <c r="G35" s="4">
        <f t="shared" si="0"/>
        <v>33.706000000000003</v>
      </c>
    </row>
    <row r="36" spans="1:7" x14ac:dyDescent="0.2">
      <c r="A36" s="4">
        <f t="shared" si="1"/>
        <v>33</v>
      </c>
      <c r="B36" s="6">
        <v>3770</v>
      </c>
      <c r="C36" s="6" t="s">
        <v>3</v>
      </c>
      <c r="D36" s="4">
        <v>34356</v>
      </c>
      <c r="E36" s="4">
        <v>324</v>
      </c>
      <c r="F36" s="4">
        <v>1371</v>
      </c>
      <c r="G36" s="4">
        <f t="shared" si="0"/>
        <v>32.661000000000001</v>
      </c>
    </row>
    <row r="37" spans="1:7" x14ac:dyDescent="0.2">
      <c r="A37" s="4">
        <f t="shared" si="1"/>
        <v>34</v>
      </c>
      <c r="B37" s="6">
        <v>3771</v>
      </c>
      <c r="C37" s="6" t="s">
        <v>3</v>
      </c>
      <c r="D37" s="4">
        <v>29640</v>
      </c>
      <c r="E37" s="4">
        <v>432</v>
      </c>
      <c r="F37" s="4">
        <v>1183</v>
      </c>
      <c r="G37" s="4">
        <f t="shared" si="0"/>
        <v>28.024999999999999</v>
      </c>
    </row>
    <row r="38" spans="1:7" x14ac:dyDescent="0.2">
      <c r="A38" s="4">
        <f t="shared" si="1"/>
        <v>35</v>
      </c>
      <c r="B38" s="6">
        <v>3772</v>
      </c>
      <c r="C38" s="6" t="s">
        <v>3</v>
      </c>
      <c r="D38" s="4">
        <v>35244</v>
      </c>
      <c r="E38" s="4">
        <v>300</v>
      </c>
      <c r="F38" s="4">
        <v>1406</v>
      </c>
      <c r="G38" s="4">
        <f t="shared" si="0"/>
        <v>33.537999999999997</v>
      </c>
    </row>
    <row r="39" spans="1:7" x14ac:dyDescent="0.2">
      <c r="A39" s="4">
        <f t="shared" si="1"/>
        <v>36</v>
      </c>
      <c r="B39" s="6">
        <v>3773</v>
      </c>
      <c r="C39" s="6" t="s">
        <v>3</v>
      </c>
      <c r="D39" s="4">
        <v>29892</v>
      </c>
      <c r="E39" s="4">
        <v>468</v>
      </c>
      <c r="F39" s="4">
        <v>1193</v>
      </c>
      <c r="G39" s="4">
        <f t="shared" si="0"/>
        <v>28.231000000000002</v>
      </c>
    </row>
    <row r="40" spans="1:7" x14ac:dyDescent="0.2">
      <c r="A40" s="4">
        <f t="shared" si="1"/>
        <v>37</v>
      </c>
      <c r="B40" s="6">
        <v>3774</v>
      </c>
      <c r="C40" s="6" t="s">
        <v>3</v>
      </c>
      <c r="D40" s="4">
        <v>36084</v>
      </c>
      <c r="E40" s="4">
        <v>324</v>
      </c>
      <c r="F40" s="4">
        <v>1440</v>
      </c>
      <c r="G40" s="4">
        <f t="shared" si="0"/>
        <v>34.32</v>
      </c>
    </row>
    <row r="41" spans="1:7" x14ac:dyDescent="0.2">
      <c r="A41" s="4">
        <f t="shared" si="1"/>
        <v>38</v>
      </c>
      <c r="B41" s="6">
        <v>3775</v>
      </c>
      <c r="C41" s="6" t="s">
        <v>3</v>
      </c>
      <c r="D41" s="4">
        <v>30060</v>
      </c>
      <c r="E41" s="4">
        <v>372</v>
      </c>
      <c r="F41" s="4">
        <v>1200</v>
      </c>
      <c r="G41" s="4">
        <f t="shared" si="0"/>
        <v>28.488</v>
      </c>
    </row>
    <row r="42" spans="1:7" x14ac:dyDescent="0.2">
      <c r="A42" s="4">
        <f t="shared" si="1"/>
        <v>39</v>
      </c>
      <c r="B42" s="6">
        <v>3776</v>
      </c>
      <c r="C42" s="6" t="s">
        <v>3</v>
      </c>
      <c r="D42" s="4">
        <v>36888</v>
      </c>
      <c r="E42" s="4">
        <v>336</v>
      </c>
      <c r="F42" s="4">
        <v>1472</v>
      </c>
      <c r="G42" s="4">
        <f t="shared" si="0"/>
        <v>35.08</v>
      </c>
    </row>
    <row r="43" spans="1:7" x14ac:dyDescent="0.2">
      <c r="A43" s="4">
        <f t="shared" si="1"/>
        <v>40</v>
      </c>
      <c r="B43" s="6">
        <v>3777</v>
      </c>
      <c r="C43" s="6" t="s">
        <v>3</v>
      </c>
      <c r="D43" s="4">
        <v>31452</v>
      </c>
      <c r="E43" s="4">
        <v>240</v>
      </c>
      <c r="F43" s="4">
        <v>1255</v>
      </c>
      <c r="G43" s="4">
        <f t="shared" si="0"/>
        <v>29.957000000000001</v>
      </c>
    </row>
    <row r="44" spans="1:7" x14ac:dyDescent="0.2">
      <c r="A44" s="4">
        <f t="shared" si="1"/>
        <v>41</v>
      </c>
      <c r="B44" s="6">
        <v>3778</v>
      </c>
      <c r="C44" s="6" t="s">
        <v>3</v>
      </c>
      <c r="D44" s="4">
        <v>32340</v>
      </c>
      <c r="E44" s="4">
        <v>408</v>
      </c>
      <c r="F44" s="4">
        <v>1291</v>
      </c>
      <c r="G44" s="4">
        <f t="shared" si="0"/>
        <v>30.640999999999998</v>
      </c>
    </row>
    <row r="45" spans="1:7" x14ac:dyDescent="0.2">
      <c r="A45" s="4">
        <f t="shared" si="1"/>
        <v>42</v>
      </c>
      <c r="B45" s="6">
        <v>3779</v>
      </c>
      <c r="C45" s="6" t="s">
        <v>3</v>
      </c>
      <c r="D45" s="4">
        <v>31608</v>
      </c>
      <c r="E45" s="4">
        <v>372</v>
      </c>
      <c r="F45" s="4">
        <v>1261</v>
      </c>
      <c r="G45" s="4">
        <f t="shared" si="0"/>
        <v>29.975000000000001</v>
      </c>
    </row>
    <row r="46" spans="1:7" x14ac:dyDescent="0.2">
      <c r="A46" s="4">
        <f t="shared" si="1"/>
        <v>43</v>
      </c>
      <c r="B46" s="6">
        <v>3780</v>
      </c>
      <c r="C46" s="6" t="s">
        <v>3</v>
      </c>
      <c r="D46" s="4">
        <v>31776</v>
      </c>
      <c r="E46" s="4">
        <v>288</v>
      </c>
      <c r="F46" s="4">
        <v>1268</v>
      </c>
      <c r="G46" s="4">
        <f t="shared" si="0"/>
        <v>30.22</v>
      </c>
    </row>
    <row r="47" spans="1:7" x14ac:dyDescent="0.2">
      <c r="A47" s="4">
        <f t="shared" si="1"/>
        <v>44</v>
      </c>
      <c r="B47" s="6">
        <v>3781</v>
      </c>
      <c r="C47" s="6" t="s">
        <v>3</v>
      </c>
      <c r="D47" s="4">
        <v>30996</v>
      </c>
      <c r="E47" s="4">
        <v>348</v>
      </c>
      <c r="F47" s="4">
        <v>1237</v>
      </c>
      <c r="G47" s="4">
        <f t="shared" si="0"/>
        <v>29.411000000000001</v>
      </c>
    </row>
    <row r="48" spans="1:7" x14ac:dyDescent="0.2">
      <c r="A48" s="4">
        <f t="shared" si="1"/>
        <v>45</v>
      </c>
      <c r="B48" s="6">
        <v>3782</v>
      </c>
      <c r="C48" s="6" t="s">
        <v>3</v>
      </c>
      <c r="D48" s="4">
        <v>33216</v>
      </c>
      <c r="E48" s="4">
        <v>396</v>
      </c>
      <c r="F48" s="4">
        <v>1326</v>
      </c>
      <c r="G48" s="4">
        <f t="shared" si="0"/>
        <v>31.494</v>
      </c>
    </row>
    <row r="49" spans="1:7" x14ac:dyDescent="0.2">
      <c r="A49" s="4">
        <f t="shared" si="1"/>
        <v>46</v>
      </c>
      <c r="B49" s="6">
        <v>3783</v>
      </c>
      <c r="C49" s="6" t="s">
        <v>3</v>
      </c>
      <c r="D49" s="4">
        <v>27372</v>
      </c>
      <c r="E49" s="4">
        <v>336</v>
      </c>
      <c r="F49" s="4">
        <v>1092</v>
      </c>
      <c r="G49" s="4">
        <f t="shared" si="0"/>
        <v>25.943999999999999</v>
      </c>
    </row>
    <row r="50" spans="1:7" x14ac:dyDescent="0.2">
      <c r="A50" s="4">
        <f t="shared" si="1"/>
        <v>47</v>
      </c>
      <c r="B50" s="6">
        <v>3784</v>
      </c>
      <c r="C50" s="6" t="s">
        <v>3</v>
      </c>
      <c r="D50" s="4">
        <v>28344</v>
      </c>
      <c r="E50" s="4">
        <v>408</v>
      </c>
      <c r="F50" s="4">
        <v>1131</v>
      </c>
      <c r="G50" s="4">
        <f t="shared" si="0"/>
        <v>26.805</v>
      </c>
    </row>
    <row r="51" spans="1:7" x14ac:dyDescent="0.2">
      <c r="A51" s="4">
        <f t="shared" si="1"/>
        <v>48</v>
      </c>
      <c r="B51" s="6">
        <v>3785</v>
      </c>
      <c r="C51" s="6" t="s">
        <v>3</v>
      </c>
      <c r="D51" s="4">
        <v>32640</v>
      </c>
      <c r="E51" s="4">
        <v>384</v>
      </c>
      <c r="F51" s="4">
        <v>1303</v>
      </c>
      <c r="G51" s="4">
        <f t="shared" si="0"/>
        <v>30.952999999999999</v>
      </c>
    </row>
    <row r="52" spans="1:7" x14ac:dyDescent="0.2">
      <c r="A52" s="4">
        <f t="shared" si="1"/>
        <v>49</v>
      </c>
      <c r="B52" s="6">
        <v>3789</v>
      </c>
      <c r="C52" s="6" t="s">
        <v>3</v>
      </c>
      <c r="D52" s="4">
        <v>36216</v>
      </c>
      <c r="E52" s="4">
        <v>348</v>
      </c>
      <c r="F52" s="4">
        <v>1445</v>
      </c>
      <c r="G52" s="4">
        <f t="shared" si="0"/>
        <v>34.423000000000002</v>
      </c>
    </row>
    <row r="53" spans="1:7" x14ac:dyDescent="0.2">
      <c r="A53" s="4">
        <f t="shared" si="1"/>
        <v>50</v>
      </c>
      <c r="B53" s="6">
        <v>3790</v>
      </c>
      <c r="C53" s="6" t="s">
        <v>3</v>
      </c>
      <c r="D53" s="4">
        <v>30348</v>
      </c>
      <c r="E53" s="4">
        <v>276</v>
      </c>
      <c r="F53" s="4">
        <v>1211</v>
      </c>
      <c r="G53" s="4">
        <f t="shared" si="0"/>
        <v>28.861000000000001</v>
      </c>
    </row>
    <row r="54" spans="1:7" x14ac:dyDescent="0.2">
      <c r="A54" s="4">
        <f t="shared" si="1"/>
        <v>51</v>
      </c>
      <c r="B54" s="6">
        <v>3791</v>
      </c>
      <c r="C54" s="6" t="s">
        <v>3</v>
      </c>
      <c r="D54" s="4">
        <v>34464</v>
      </c>
      <c r="E54" s="4">
        <v>444</v>
      </c>
      <c r="F54" s="4">
        <v>1375</v>
      </c>
      <c r="G54" s="4">
        <f t="shared" si="0"/>
        <v>32.645000000000003</v>
      </c>
    </row>
    <row r="55" spans="1:7" ht="15" customHeight="1" x14ac:dyDescent="0.25">
      <c r="A55" s="71" t="s">
        <v>11</v>
      </c>
      <c r="B55" s="71"/>
      <c r="C55" s="71"/>
      <c r="D55" s="7">
        <f>SUM(D4:D54)</f>
        <v>1670328</v>
      </c>
      <c r="E55" s="7">
        <f t="shared" ref="E55:G55" si="2">SUM(E4:E54)</f>
        <v>21618</v>
      </c>
      <c r="F55" s="7">
        <f t="shared" si="2"/>
        <v>66658</v>
      </c>
      <c r="G55" s="7">
        <f t="shared" si="2"/>
        <v>1582.0520000000001</v>
      </c>
    </row>
  </sheetData>
  <mergeCells count="1">
    <mergeCell ref="A55:C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Index </vt:lpstr>
      <vt:lpstr>CER_Summary</vt:lpstr>
      <vt:lpstr>18July Generation</vt:lpstr>
      <vt:lpstr>Aug-11</vt:lpstr>
      <vt:lpstr>Sep-11</vt:lpstr>
      <vt:lpstr>Oct-11</vt:lpstr>
      <vt:lpstr>Nov-11</vt:lpstr>
      <vt:lpstr>Dec-11</vt:lpstr>
      <vt:lpstr>Jan-12</vt:lpstr>
      <vt:lpstr>Feb-12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2012-07-10T09:49:15Z</dcterms:modified>
</cp:coreProperties>
</file>