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alcChain.xml" ContentType="application/vnd.openxmlformats-officedocument.spreadsheetml.calcChain+xml"/>
  <Default Extension="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Default Extension="bin" ContentType="application/vnd.openxmlformats-officedocument.oleObject"/>
  <Default Extension="wmf" ContentType="image/x-wmf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/>
  <bookViews>
    <workbookView xWindow="-20" yWindow="-20" windowWidth="47200" windowHeight="2638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3" i="1"/>
  <c r="C43"/>
  <c r="C45"/>
  <c r="C60"/>
  <c r="C50"/>
  <c r="C51"/>
  <c r="C52"/>
  <c r="C53"/>
  <c r="C54"/>
  <c r="C55"/>
  <c r="C56"/>
  <c r="C57"/>
  <c r="C58"/>
  <c r="C59"/>
  <c r="C61"/>
  <c r="D51"/>
  <c r="D50"/>
  <c r="D52"/>
  <c r="D53"/>
  <c r="D54"/>
  <c r="D55"/>
  <c r="D56"/>
  <c r="D57"/>
  <c r="D58"/>
  <c r="D60"/>
  <c r="D61"/>
  <c r="E51"/>
  <c r="E50"/>
  <c r="E52"/>
  <c r="E53"/>
  <c r="E54"/>
  <c r="E55"/>
  <c r="E56"/>
  <c r="E57"/>
  <c r="E58"/>
  <c r="E60"/>
  <c r="E61"/>
  <c r="F61"/>
  <c r="F50"/>
  <c r="F59"/>
  <c r="F60"/>
  <c r="F51"/>
  <c r="F52"/>
  <c r="F53"/>
  <c r="F54"/>
  <c r="F55"/>
  <c r="F56"/>
  <c r="F57"/>
  <c r="F58"/>
</calcChain>
</file>

<file path=xl/sharedStrings.xml><?xml version="1.0" encoding="utf-8"?>
<sst xmlns="http://schemas.openxmlformats.org/spreadsheetml/2006/main" count="51" uniqueCount="45">
  <si>
    <t xml:space="preserve"> </t>
  </si>
  <si>
    <r>
      <t>BE</t>
    </r>
    <r>
      <rPr>
        <b/>
        <i/>
        <vertAlign val="subscript"/>
        <sz val="11"/>
        <color indexed="8"/>
        <rFont val="Times New Roman"/>
        <family val="1"/>
      </rPr>
      <t>y</t>
    </r>
    <r>
      <rPr>
        <b/>
        <i/>
        <sz val="11"/>
        <color indexed="8"/>
        <rFont val="Times New Roman"/>
        <family val="1"/>
      </rPr>
      <t>=BE</t>
    </r>
    <r>
      <rPr>
        <b/>
        <i/>
        <vertAlign val="subscript"/>
        <sz val="11"/>
        <color indexed="8"/>
        <rFont val="Times New Roman"/>
        <family val="1"/>
      </rPr>
      <t>En,y</t>
    </r>
    <r>
      <rPr>
        <b/>
        <sz val="11"/>
        <color indexed="8"/>
        <rFont val="Times New Roman"/>
        <family val="1"/>
      </rPr>
      <t>+</t>
    </r>
    <r>
      <rPr>
        <b/>
        <i/>
        <sz val="11"/>
        <color indexed="8"/>
        <rFont val="Times New Roman"/>
        <family val="1"/>
      </rPr>
      <t xml:space="preserve"> BE</t>
    </r>
    <r>
      <rPr>
        <b/>
        <i/>
        <vertAlign val="subscript"/>
        <sz val="11"/>
        <color indexed="8"/>
        <rFont val="Times New Roman"/>
        <family val="1"/>
      </rPr>
      <t xml:space="preserve"> flst y</t>
    </r>
    <r>
      <rPr>
        <b/>
        <i/>
        <sz val="11"/>
        <color indexed="8"/>
        <rFont val="Times New Roman"/>
        <family val="1"/>
      </rPr>
      <t>= BE</t>
    </r>
    <r>
      <rPr>
        <b/>
        <i/>
        <vertAlign val="subscript"/>
        <sz val="11"/>
        <color indexed="8"/>
        <rFont val="Times New Roman"/>
        <family val="1"/>
      </rPr>
      <t>En,y</t>
    </r>
    <phoneticPr fontId="1" type="noConversion"/>
  </si>
  <si>
    <r>
      <t xml:space="preserve"> BE</t>
    </r>
    <r>
      <rPr>
        <b/>
        <i/>
        <vertAlign val="subscript"/>
        <sz val="11"/>
        <color indexed="8"/>
        <rFont val="Times New Roman"/>
        <family val="1"/>
      </rPr>
      <t>En,y</t>
    </r>
    <r>
      <rPr>
        <b/>
        <i/>
        <sz val="11"/>
        <color indexed="8"/>
        <rFont val="Times New Roman"/>
        <family val="1"/>
      </rPr>
      <t xml:space="preserve"> =BE</t>
    </r>
    <r>
      <rPr>
        <b/>
        <i/>
        <vertAlign val="subscript"/>
        <sz val="11"/>
        <color indexed="8"/>
        <rFont val="Times New Roman"/>
        <family val="1"/>
      </rPr>
      <t>Elec,y</t>
    </r>
    <r>
      <rPr>
        <b/>
        <sz val="11"/>
        <color indexed="8"/>
        <rFont val="Times New Roman"/>
        <family val="1"/>
      </rPr>
      <t>+</t>
    </r>
    <r>
      <rPr>
        <b/>
        <i/>
        <sz val="11"/>
        <color indexed="8"/>
        <rFont val="Times New Roman"/>
        <family val="1"/>
      </rPr>
      <t xml:space="preserve"> BE</t>
    </r>
    <r>
      <rPr>
        <b/>
        <i/>
        <vertAlign val="subscript"/>
        <sz val="11"/>
        <color indexed="8"/>
        <rFont val="Times New Roman"/>
        <family val="1"/>
      </rPr>
      <t xml:space="preserve"> Ther, y</t>
    </r>
    <phoneticPr fontId="1" type="noConversion"/>
  </si>
  <si>
    <r>
      <t>BE</t>
    </r>
    <r>
      <rPr>
        <b/>
        <i/>
        <vertAlign val="subscript"/>
        <sz val="11"/>
        <color indexed="8"/>
        <rFont val="Times New Roman"/>
        <family val="1"/>
      </rPr>
      <t>Ther,y</t>
    </r>
    <r>
      <rPr>
        <b/>
        <i/>
        <sz val="11"/>
        <color indexed="8"/>
        <rFont val="Times New Roman"/>
        <family val="1"/>
      </rPr>
      <t xml:space="preserve"> = f</t>
    </r>
    <r>
      <rPr>
        <b/>
        <i/>
        <vertAlign val="subscript"/>
        <sz val="11"/>
        <color indexed="8"/>
        <rFont val="Times New Roman"/>
        <family val="1"/>
      </rPr>
      <t xml:space="preserve">cap </t>
    </r>
    <r>
      <rPr>
        <b/>
        <i/>
        <sz val="11"/>
        <color indexed="8"/>
        <rFont val="Times New Roman"/>
        <family val="1"/>
      </rPr>
      <t>* f</t>
    </r>
    <r>
      <rPr>
        <b/>
        <i/>
        <vertAlign val="subscript"/>
        <sz val="11"/>
        <color indexed="8"/>
        <rFont val="Times New Roman"/>
        <family val="1"/>
      </rPr>
      <t>wcm</t>
    </r>
    <r>
      <rPr>
        <b/>
        <i/>
        <sz val="11"/>
        <color indexed="8"/>
        <rFont val="Times New Roman"/>
        <family val="1"/>
      </rPr>
      <t xml:space="preserve"> * HG</t>
    </r>
    <r>
      <rPr>
        <b/>
        <i/>
        <vertAlign val="subscript"/>
        <sz val="11"/>
        <color indexed="8"/>
        <rFont val="Times New Roman"/>
        <family val="1"/>
      </rPr>
      <t>j,y</t>
    </r>
    <r>
      <rPr>
        <b/>
        <i/>
        <sz val="11"/>
        <color indexed="8"/>
        <rFont val="Times New Roman"/>
        <family val="1"/>
      </rPr>
      <t xml:space="preserve"> * EF</t>
    </r>
    <r>
      <rPr>
        <b/>
        <i/>
        <vertAlign val="subscript"/>
        <sz val="11"/>
        <color indexed="8"/>
        <rFont val="Times New Roman"/>
        <family val="1"/>
      </rPr>
      <t>heat,j,y</t>
    </r>
  </si>
  <si>
    <r>
      <t>NCV</t>
    </r>
    <r>
      <rPr>
        <i/>
        <vertAlign val="subscript"/>
        <sz val="11"/>
        <color indexed="8"/>
        <rFont val="Times New Roman"/>
        <family val="1"/>
      </rPr>
      <t>COG</t>
    </r>
  </si>
  <si>
    <r>
      <t>f</t>
    </r>
    <r>
      <rPr>
        <i/>
        <vertAlign val="subscript"/>
        <sz val="11"/>
        <color indexed="8"/>
        <rFont val="Times New Roman"/>
        <family val="1"/>
      </rPr>
      <t>wcm</t>
    </r>
  </si>
  <si>
    <r>
      <t>f</t>
    </r>
    <r>
      <rPr>
        <i/>
        <vertAlign val="subscript"/>
        <sz val="11"/>
        <color indexed="8"/>
        <rFont val="Times New Roman"/>
        <family val="1"/>
      </rPr>
      <t>cap</t>
    </r>
  </si>
  <si>
    <r>
      <t>ER</t>
    </r>
    <r>
      <rPr>
        <i/>
        <vertAlign val="subscript"/>
        <sz val="11"/>
        <color indexed="8"/>
        <rFont val="Times New Roman"/>
        <family val="1"/>
      </rPr>
      <t>y</t>
    </r>
    <r>
      <rPr>
        <i/>
        <sz val="11"/>
        <color indexed="8"/>
        <rFont val="Times New Roman"/>
        <family val="1"/>
      </rPr>
      <t>=BE</t>
    </r>
    <r>
      <rPr>
        <i/>
        <vertAlign val="subscript"/>
        <sz val="11"/>
        <color indexed="8"/>
        <rFont val="Times New Roman"/>
        <family val="1"/>
      </rPr>
      <t>Ther,y</t>
    </r>
    <phoneticPr fontId="1" type="noConversion"/>
  </si>
  <si>
    <r>
      <t>BE</t>
    </r>
    <r>
      <rPr>
        <i/>
        <vertAlign val="subscript"/>
        <sz val="11"/>
        <color indexed="8"/>
        <rFont val="Times New Roman"/>
        <family val="1"/>
      </rPr>
      <t>Ther,y</t>
    </r>
    <phoneticPr fontId="1" type="noConversion"/>
  </si>
  <si>
    <r>
      <t>EF</t>
    </r>
    <r>
      <rPr>
        <i/>
        <vertAlign val="subscript"/>
        <sz val="11"/>
        <color indexed="8"/>
        <rFont val="Times New Roman"/>
        <family val="1"/>
      </rPr>
      <t>CO2,coal gas</t>
    </r>
  </si>
  <si>
    <t>ER</t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</si>
  <si>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BL,1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</si>
  <si>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PJ,1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</si>
  <si>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BL,2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</si>
  <si>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PJ,2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</si>
  <si>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BL,3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</si>
  <si>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PJ,3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</si>
  <si>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BL,4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</si>
  <si>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PJ,4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</si>
  <si>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BL,5</t>
    </r>
    <phoneticPr fontId="1" type="noConversion"/>
  </si>
  <si>
    <r>
      <t>η</t>
    </r>
    <r>
      <rPr>
        <i/>
        <vertAlign val="subscript"/>
        <sz val="11"/>
        <color indexed="8"/>
        <rFont val="Times New Roman"/>
        <family val="1"/>
      </rPr>
      <t>PJ,5</t>
    </r>
    <phoneticPr fontId="1" type="noConversion"/>
  </si>
  <si>
    <r>
      <t>Q</t>
    </r>
    <r>
      <rPr>
        <i/>
        <vertAlign val="subscript"/>
        <sz val="11"/>
        <color indexed="8"/>
        <rFont val="Times New Roman"/>
        <family val="1"/>
      </rPr>
      <t>COG,1,y</t>
    </r>
    <phoneticPr fontId="1" type="noConversion"/>
  </si>
  <si>
    <r>
      <t>Q</t>
    </r>
    <r>
      <rPr>
        <i/>
        <vertAlign val="subscript"/>
        <sz val="11"/>
        <color indexed="8"/>
        <rFont val="Times New Roman"/>
        <family val="1"/>
      </rPr>
      <t>COG,2,y</t>
    </r>
    <phoneticPr fontId="1" type="noConversion"/>
  </si>
  <si>
    <r>
      <t>Q</t>
    </r>
    <r>
      <rPr>
        <i/>
        <vertAlign val="subscript"/>
        <sz val="11"/>
        <color indexed="8"/>
        <rFont val="Times New Roman"/>
        <family val="1"/>
      </rPr>
      <t>COG,3,y</t>
    </r>
    <phoneticPr fontId="1" type="noConversion"/>
  </si>
  <si>
    <r>
      <t>Q</t>
    </r>
    <r>
      <rPr>
        <i/>
        <vertAlign val="subscript"/>
        <sz val="11"/>
        <color indexed="8"/>
        <rFont val="Times New Roman"/>
        <family val="1"/>
      </rPr>
      <t>COG,4,y</t>
    </r>
    <phoneticPr fontId="1" type="noConversion"/>
  </si>
  <si>
    <r>
      <t>Q</t>
    </r>
    <r>
      <rPr>
        <i/>
        <vertAlign val="subscript"/>
        <sz val="11"/>
        <color indexed="8"/>
        <rFont val="Times New Roman"/>
        <family val="1"/>
      </rPr>
      <t>COG,5y</t>
    </r>
    <phoneticPr fontId="1" type="noConversion"/>
  </si>
  <si>
    <r>
      <t>OXID</t>
    </r>
    <r>
      <rPr>
        <i/>
        <vertAlign val="subscript"/>
        <sz val="11"/>
        <color indexed="8"/>
        <rFont val="Times New Roman"/>
        <family val="1"/>
      </rPr>
      <t>i</t>
    </r>
    <phoneticPr fontId="1" type="noConversion"/>
  </si>
  <si>
    <r>
      <t>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e/TJ</t>
    </r>
  </si>
  <si>
    <r>
      <t>GJ/Nm</t>
    </r>
    <r>
      <rPr>
        <vertAlign val="superscript"/>
        <sz val="11"/>
        <color indexed="8"/>
        <rFont val="Times New Roman"/>
        <family val="1"/>
      </rPr>
      <t>3</t>
    </r>
  </si>
  <si>
    <r>
      <t>Nm</t>
    </r>
    <r>
      <rPr>
        <vertAlign val="superscript"/>
        <sz val="11"/>
        <color indexed="8"/>
        <rFont val="Times New Roman"/>
        <family val="1"/>
      </rPr>
      <t>3</t>
    </r>
  </si>
  <si>
    <r>
      <t>Baseline emission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</si>
  <si>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r>
      <t>Project emission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</si>
  <si>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r>
      <t>Leakage emission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</si>
  <si>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r>
      <t>Emission reduction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</si>
  <si>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r>
      <t>Total (tCO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e)</t>
    </r>
  </si>
  <si>
    <t>Year</t>
  </si>
  <si>
    <t>Reference</t>
  </si>
  <si>
    <r>
      <t>‘The main equipments technical specifications’ issued by Loudi WUJO Industrial Co., Ltd. on 1</t>
    </r>
    <r>
      <rPr>
        <vertAlign val="superscript"/>
        <sz val="10.5"/>
        <color indexed="8"/>
        <rFont val="Times New Roman"/>
      </rPr>
      <t>st</t>
    </r>
    <r>
      <rPr>
        <sz val="10.5"/>
        <color indexed="8"/>
        <rFont val="Times New Roman"/>
      </rPr>
      <t xml:space="preserve"> March 2009</t>
    </r>
  </si>
  <si>
    <t xml:space="preserve">Default Value from the IPCC 2006.  </t>
  </si>
  <si>
    <r>
      <t>“</t>
    </r>
    <r>
      <rPr>
        <i/>
        <sz val="10.5"/>
        <color indexed="8"/>
        <rFont val="Times New Roman"/>
      </rPr>
      <t>COG discharging explanation”</t>
    </r>
    <r>
      <rPr>
        <sz val="10.5"/>
        <color indexed="8"/>
        <rFont val="Times New Roman"/>
      </rPr>
      <t xml:space="preserve"> issued by Lianyuan Economic Bureau on 5</t>
    </r>
    <r>
      <rPr>
        <vertAlign val="superscript"/>
        <sz val="10.5"/>
        <color indexed="8"/>
        <rFont val="Times New Roman"/>
      </rPr>
      <t>th</t>
    </r>
    <r>
      <rPr>
        <sz val="10.5"/>
        <color indexed="8"/>
        <rFont val="Times New Roman"/>
      </rPr>
      <t xml:space="preserve"> February 2008.</t>
    </r>
  </si>
  <si>
    <t>IPCC 2006</t>
  </si>
  <si>
    <t xml:space="preserve"> When the project is finished, the coke gas is used for fuel. There is no other auxiliary fuel. So fwcm is 1.</t>
  </si>
  <si>
    <r>
      <t>fcap</t>
    </r>
    <r>
      <rPr>
        <sz val="11"/>
        <color indexed="8"/>
        <rFont val="Times New Roman"/>
        <family val="1"/>
      </rPr>
      <t xml:space="preserve"> is assumed to be 1 in ex-ante calculation of emission reductions, and can be adjusted in </t>
    </r>
    <r>
      <rPr>
        <sz val="10.5"/>
        <color indexed="8"/>
        <rFont val="Times New Roman"/>
      </rPr>
      <t>ex post calculation</t>
    </r>
    <r>
      <rPr>
        <sz val="11"/>
        <color indexed="8"/>
        <rFont val="Times New Roman"/>
        <family val="1"/>
      </rPr>
      <t xml:space="preserve"> according to the Q</t>
    </r>
    <r>
      <rPr>
        <vertAlign val="subscript"/>
        <sz val="11"/>
        <color indexed="8"/>
        <rFont val="Times New Roman"/>
        <family val="1"/>
      </rPr>
      <t xml:space="preserve">WCM,y  </t>
    </r>
    <r>
      <rPr>
        <sz val="11"/>
        <color indexed="8"/>
        <rFont val="Times New Roman"/>
        <family val="1"/>
      </rPr>
      <t>in monitoring.</t>
    </r>
  </si>
  <si>
    <t>01/10/2012 - 31/12/2012</t>
  </si>
  <si>
    <t>01/01/2022 - 30/09/2022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</si>
</sst>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i/>
      <vertAlign val="subscript"/>
      <sz val="11"/>
      <color indexed="8"/>
      <name val="Times New Roman"/>
      <family val="1"/>
    </font>
    <font>
      <sz val="11"/>
      <name val="Times New Roman"/>
      <family val="1"/>
    </font>
    <font>
      <b/>
      <i/>
      <sz val="11"/>
      <color indexed="8"/>
      <name val="Times New Roman"/>
      <family val="1"/>
    </font>
    <font>
      <b/>
      <i/>
      <vertAlign val="subscript"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vertAlign val="subscript"/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sz val="8"/>
      <color indexed="8"/>
      <name val="Times New Roman"/>
      <family val="1"/>
    </font>
    <font>
      <u/>
      <sz val="11"/>
      <color theme="10"/>
      <name val="Calibri"/>
      <family val="2"/>
      <charset val="134"/>
      <scheme val="minor"/>
    </font>
    <font>
      <u/>
      <sz val="11"/>
      <color theme="11"/>
      <name val="Calibri"/>
      <family val="2"/>
      <charset val="134"/>
      <scheme val="minor"/>
    </font>
    <font>
      <b/>
      <sz val="14"/>
      <color indexed="8"/>
      <name val="Times New Roman"/>
    </font>
    <font>
      <sz val="10.5"/>
      <color indexed="8"/>
      <name val="Times New Roman"/>
    </font>
    <font>
      <vertAlign val="superscript"/>
      <sz val="10.5"/>
      <color indexed="8"/>
      <name val="Times New Roman"/>
    </font>
    <font>
      <i/>
      <sz val="10.5"/>
      <color indexed="8"/>
      <name val="Times New Roman"/>
    </font>
    <font>
      <b/>
      <i/>
      <sz val="10.5"/>
      <color indexed="8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3" fontId="2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3" fillId="0" borderId="1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>
      <alignment vertical="center"/>
    </xf>
    <xf numFmtId="0" fontId="2" fillId="0" borderId="2" xfId="0" applyFont="1" applyBorder="1">
      <alignment vertical="center"/>
    </xf>
    <xf numFmtId="0" fontId="14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8" fillId="0" borderId="1" xfId="0" applyFont="1" applyBorder="1" applyAlignment="1">
      <alignment vertical="center" wrapText="1"/>
    </xf>
    <xf numFmtId="3" fontId="2" fillId="0" borderId="0" xfId="0" applyNumberFormat="1" applyFo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1" Type="http://schemas.openxmlformats.org/officeDocument/2006/relationships/image" Target="../media/image1.wmf"/><Relationship Id="rId2" Type="http://schemas.openxmlformats.org/officeDocument/2006/relationships/image" Target="../media/image2.wmf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4" Type="http://schemas.openxmlformats.org/officeDocument/2006/relationships/oleObject" Target="../embeddings/oleObject3.bin"/><Relationship Id="rId5" Type="http://schemas.openxmlformats.org/officeDocument/2006/relationships/oleObject" Target="../embeddings/oleObject4.bin"/><Relationship Id="rId1" Type="http://schemas.openxmlformats.org/officeDocument/2006/relationships/vmlDrawing" Target="../drawings/vmlDrawing1.vml"/><Relationship Id="rId2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2:Q63"/>
  <sheetViews>
    <sheetView tabSelected="1" zoomScale="125" zoomScaleNormal="125" zoomScalePageLayoutView="125" workbookViewId="0">
      <selection activeCell="B34" sqref="B34"/>
    </sheetView>
  </sheetViews>
  <sheetFormatPr baseColWidth="10" defaultColWidth="8.83203125" defaultRowHeight="13"/>
  <cols>
    <col min="1" max="1" width="8.83203125" style="6"/>
    <col min="2" max="2" width="19.33203125" style="6" customWidth="1"/>
    <col min="3" max="3" width="14.83203125" style="6" customWidth="1"/>
    <col min="4" max="4" width="15.5" style="6" customWidth="1"/>
    <col min="5" max="5" width="13.33203125" style="6" customWidth="1"/>
    <col min="6" max="6" width="15" style="6" customWidth="1"/>
    <col min="7" max="16" width="8.83203125" style="6"/>
    <col min="17" max="17" width="78.6640625" style="6" bestFit="1" customWidth="1"/>
    <col min="18" max="16384" width="8.83203125" style="6"/>
  </cols>
  <sheetData>
    <row r="2" spans="2:7" ht="17">
      <c r="B2" s="3" t="s">
        <v>1</v>
      </c>
      <c r="C2" s="7"/>
      <c r="D2" s="7"/>
      <c r="E2" s="7"/>
      <c r="F2" s="7"/>
      <c r="G2" s="7"/>
    </row>
    <row r="3" spans="2:7">
      <c r="B3" s="7"/>
      <c r="C3" s="7"/>
      <c r="D3" s="7"/>
      <c r="E3" s="7"/>
      <c r="F3" s="7"/>
      <c r="G3" s="7"/>
    </row>
    <row r="4" spans="2:7" ht="17">
      <c r="B4" s="4" t="s">
        <v>2</v>
      </c>
      <c r="C4" s="7"/>
      <c r="D4" s="7"/>
      <c r="E4" s="7"/>
      <c r="F4" s="7"/>
      <c r="G4" s="7"/>
    </row>
    <row r="5" spans="2:7">
      <c r="B5" s="7"/>
      <c r="C5" s="7"/>
      <c r="D5" s="7"/>
      <c r="E5" s="7"/>
      <c r="F5" s="7"/>
      <c r="G5" s="7"/>
    </row>
    <row r="6" spans="2:7" ht="17">
      <c r="B6" s="5" t="s">
        <v>3</v>
      </c>
      <c r="C6" s="5"/>
      <c r="D6" s="5"/>
      <c r="E6" s="5"/>
      <c r="F6" s="5"/>
      <c r="G6" s="7"/>
    </row>
    <row r="7" spans="2:7">
      <c r="B7" s="5"/>
      <c r="C7" s="5"/>
      <c r="D7" s="5"/>
      <c r="E7" s="5"/>
      <c r="F7" s="5"/>
      <c r="G7" s="7"/>
    </row>
    <row r="8" spans="2:7">
      <c r="B8" s="5"/>
      <c r="C8" s="5"/>
      <c r="D8" s="5"/>
      <c r="E8" s="5"/>
      <c r="F8" s="5"/>
      <c r="G8" s="7"/>
    </row>
    <row r="13" spans="2:7">
      <c r="B13" s="2" t="s">
        <v>0</v>
      </c>
    </row>
    <row r="14" spans="2:7">
      <c r="B14" s="2"/>
    </row>
    <row r="25" spans="2:17" ht="17" customHeight="1">
      <c r="B25" s="1" t="s">
        <v>7</v>
      </c>
    </row>
    <row r="26" spans="2:17" ht="23" customHeight="1">
      <c r="B26" s="1"/>
      <c r="Q26" s="17" t="s">
        <v>36</v>
      </c>
    </row>
    <row r="27" spans="2:17" ht="17">
      <c r="B27" s="8" t="s">
        <v>5</v>
      </c>
      <c r="C27" s="9">
        <v>1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16"/>
      <c r="Q27" s="18" t="s">
        <v>41</v>
      </c>
    </row>
    <row r="28" spans="2:17"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6"/>
      <c r="Q28" s="18"/>
    </row>
    <row r="29" spans="2:17" ht="30">
      <c r="B29" s="8" t="s">
        <v>6</v>
      </c>
      <c r="C29" s="9">
        <v>1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16"/>
      <c r="Q29" s="20" t="s">
        <v>42</v>
      </c>
    </row>
    <row r="30" spans="2:17"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6"/>
      <c r="Q30" s="18"/>
    </row>
    <row r="31" spans="2:17" ht="17">
      <c r="B31" s="8" t="s">
        <v>21</v>
      </c>
      <c r="C31" s="10">
        <v>27008580</v>
      </c>
      <c r="D31" s="9" t="s">
        <v>29</v>
      </c>
      <c r="E31" s="8" t="s">
        <v>22</v>
      </c>
      <c r="F31" s="10">
        <v>30129761</v>
      </c>
      <c r="G31" s="9" t="s">
        <v>29</v>
      </c>
      <c r="H31" s="8" t="s">
        <v>23</v>
      </c>
      <c r="I31" s="10">
        <v>1743024</v>
      </c>
      <c r="J31" s="9" t="s">
        <v>29</v>
      </c>
      <c r="K31" s="8" t="s">
        <v>24</v>
      </c>
      <c r="L31" s="10">
        <v>5558080</v>
      </c>
      <c r="M31" s="9" t="s">
        <v>29</v>
      </c>
      <c r="N31" s="8" t="s">
        <v>25</v>
      </c>
      <c r="O31" s="10">
        <v>7441036</v>
      </c>
      <c r="P31" s="16" t="s">
        <v>29</v>
      </c>
      <c r="Q31" s="19" t="s">
        <v>37</v>
      </c>
    </row>
    <row r="32" spans="2:17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6"/>
      <c r="Q32" s="18"/>
    </row>
    <row r="33" spans="2:17" ht="17">
      <c r="B33" s="8" t="s">
        <v>4</v>
      </c>
      <c r="C33" s="11">
        <f>0.0176/1000</f>
        <v>1.7600000000000001E-5</v>
      </c>
      <c r="D33" s="9" t="s">
        <v>28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16"/>
      <c r="Q33" s="19" t="s">
        <v>39</v>
      </c>
    </row>
    <row r="34" spans="2:17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16"/>
      <c r="Q34" s="18"/>
    </row>
    <row r="35" spans="2:17" ht="17">
      <c r="B35" s="12" t="s">
        <v>11</v>
      </c>
      <c r="C35" s="9">
        <v>0.89</v>
      </c>
      <c r="D35" s="9"/>
      <c r="E35" s="12" t="s">
        <v>13</v>
      </c>
      <c r="F35" s="9">
        <v>0.82</v>
      </c>
      <c r="G35" s="9"/>
      <c r="H35" s="12" t="s">
        <v>15</v>
      </c>
      <c r="I35" s="9">
        <v>0.89</v>
      </c>
      <c r="J35" s="9"/>
      <c r="K35" s="12" t="s">
        <v>17</v>
      </c>
      <c r="L35" s="9">
        <v>0.88</v>
      </c>
      <c r="M35" s="9"/>
      <c r="N35" s="12" t="s">
        <v>19</v>
      </c>
      <c r="O35" s="9">
        <v>0.82</v>
      </c>
      <c r="P35" s="16"/>
      <c r="Q35" s="19" t="s">
        <v>37</v>
      </c>
    </row>
    <row r="36" spans="2:17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16"/>
      <c r="Q36" s="18"/>
    </row>
    <row r="37" spans="2:17" ht="17">
      <c r="B37" s="8" t="s">
        <v>12</v>
      </c>
      <c r="C37" s="9">
        <v>0.93</v>
      </c>
      <c r="D37" s="9"/>
      <c r="E37" s="8" t="s">
        <v>14</v>
      </c>
      <c r="F37" s="9">
        <v>0.82</v>
      </c>
      <c r="G37" s="9"/>
      <c r="H37" s="8" t="s">
        <v>16</v>
      </c>
      <c r="I37" s="9">
        <v>0.92</v>
      </c>
      <c r="J37" s="9"/>
      <c r="K37" s="8" t="s">
        <v>18</v>
      </c>
      <c r="L37" s="9">
        <v>0.94</v>
      </c>
      <c r="M37" s="9"/>
      <c r="N37" s="8" t="s">
        <v>20</v>
      </c>
      <c r="O37" s="9">
        <v>0.82</v>
      </c>
      <c r="P37" s="16"/>
      <c r="Q37" s="19" t="s">
        <v>37</v>
      </c>
    </row>
    <row r="38" spans="2:17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16"/>
      <c r="Q38" s="18"/>
    </row>
    <row r="39" spans="2:17" ht="17">
      <c r="B39" s="8" t="s">
        <v>26</v>
      </c>
      <c r="C39" s="9">
        <v>1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16"/>
      <c r="Q39" s="18" t="s">
        <v>40</v>
      </c>
    </row>
    <row r="40" spans="2:17">
      <c r="B40" s="8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16"/>
      <c r="Q40" s="18"/>
    </row>
    <row r="41" spans="2:17" ht="17">
      <c r="B41" s="8" t="s">
        <v>9</v>
      </c>
      <c r="C41" s="11">
        <v>44.4</v>
      </c>
      <c r="D41" s="9" t="s">
        <v>27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16"/>
      <c r="Q41" s="18" t="s">
        <v>38</v>
      </c>
    </row>
    <row r="42" spans="2:17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16"/>
      <c r="Q42" s="9"/>
    </row>
    <row r="43" spans="2:17" ht="17">
      <c r="B43" s="8" t="s">
        <v>8</v>
      </c>
      <c r="C43" s="10">
        <f>C27*C29*(C31*C33*C37*C39*C41/C35+F31*C33*F37*C39*C41/F35+I31*C33*I37*C39*C41/I35+L31*C33*L37*C39*C41/L35+O31*C33*O37*C39*C41/O35)</f>
        <v>57460.895609247636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16"/>
      <c r="Q43" s="9"/>
    </row>
    <row r="44" spans="2:17">
      <c r="B44" s="9"/>
      <c r="C44" s="10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16"/>
      <c r="Q44" s="9"/>
    </row>
    <row r="45" spans="2:17">
      <c r="B45" s="8" t="s">
        <v>10</v>
      </c>
      <c r="C45" s="10">
        <f>C43</f>
        <v>57460.895609247636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16"/>
      <c r="Q45" s="9"/>
    </row>
    <row r="49" spans="2:6" ht="43">
      <c r="B49" s="9" t="s">
        <v>35</v>
      </c>
      <c r="C49" s="14" t="s">
        <v>30</v>
      </c>
      <c r="D49" s="14" t="s">
        <v>31</v>
      </c>
      <c r="E49" s="14" t="s">
        <v>32</v>
      </c>
      <c r="F49" s="14" t="s">
        <v>33</v>
      </c>
    </row>
    <row r="50" spans="2:6">
      <c r="B50" s="15" t="s">
        <v>43</v>
      </c>
      <c r="C50" s="10">
        <f>C45*(3/12)</f>
        <v>14365.223902311909</v>
      </c>
      <c r="D50" s="10">
        <f>D51*7/12</f>
        <v>0</v>
      </c>
      <c r="E50" s="10">
        <f>E51*7/12</f>
        <v>0</v>
      </c>
      <c r="F50" s="10">
        <f>C50-D50-E50</f>
        <v>14365.223902311909</v>
      </c>
    </row>
    <row r="51" spans="2:6">
      <c r="B51" s="9">
        <v>2013</v>
      </c>
      <c r="C51" s="10">
        <f>C45</f>
        <v>57460.895609247636</v>
      </c>
      <c r="D51" s="10">
        <f>0</f>
        <v>0</v>
      </c>
      <c r="E51" s="10">
        <f>0</f>
        <v>0</v>
      </c>
      <c r="F51" s="10">
        <f>C51-D51-E51</f>
        <v>57460.895609247636</v>
      </c>
    </row>
    <row r="52" spans="2:6">
      <c r="B52" s="9">
        <v>2014</v>
      </c>
      <c r="C52" s="10">
        <f>C51</f>
        <v>57460.895609247636</v>
      </c>
      <c r="D52" s="10">
        <f>0</f>
        <v>0</v>
      </c>
      <c r="E52" s="10">
        <f>0</f>
        <v>0</v>
      </c>
      <c r="F52" s="10">
        <f t="shared" ref="F52:F61" si="0">C52-D52-E52</f>
        <v>57460.895609247636</v>
      </c>
    </row>
    <row r="53" spans="2:6">
      <c r="B53" s="9">
        <v>2015</v>
      </c>
      <c r="C53" s="10">
        <f t="shared" ref="C53:C59" si="1">C52</f>
        <v>57460.895609247636</v>
      </c>
      <c r="D53" s="10">
        <f>0</f>
        <v>0</v>
      </c>
      <c r="E53" s="10">
        <f>0</f>
        <v>0</v>
      </c>
      <c r="F53" s="10">
        <f t="shared" si="0"/>
        <v>57460.895609247636</v>
      </c>
    </row>
    <row r="54" spans="2:6">
      <c r="B54" s="9">
        <v>2016</v>
      </c>
      <c r="C54" s="10">
        <f t="shared" si="1"/>
        <v>57460.895609247636</v>
      </c>
      <c r="D54" s="10">
        <f>0</f>
        <v>0</v>
      </c>
      <c r="E54" s="10">
        <f>0</f>
        <v>0</v>
      </c>
      <c r="F54" s="10">
        <f t="shared" si="0"/>
        <v>57460.895609247636</v>
      </c>
    </row>
    <row r="55" spans="2:6">
      <c r="B55" s="9">
        <v>2017</v>
      </c>
      <c r="C55" s="10">
        <f t="shared" si="1"/>
        <v>57460.895609247636</v>
      </c>
      <c r="D55" s="10">
        <f>0</f>
        <v>0</v>
      </c>
      <c r="E55" s="10">
        <f>0</f>
        <v>0</v>
      </c>
      <c r="F55" s="10">
        <f t="shared" si="0"/>
        <v>57460.895609247636</v>
      </c>
    </row>
    <row r="56" spans="2:6">
      <c r="B56" s="9">
        <v>2018</v>
      </c>
      <c r="C56" s="10">
        <f t="shared" si="1"/>
        <v>57460.895609247636</v>
      </c>
      <c r="D56" s="10">
        <f>0</f>
        <v>0</v>
      </c>
      <c r="E56" s="10">
        <f>0</f>
        <v>0</v>
      </c>
      <c r="F56" s="10">
        <f t="shared" si="0"/>
        <v>57460.895609247636</v>
      </c>
    </row>
    <row r="57" spans="2:6">
      <c r="B57" s="9">
        <v>2019</v>
      </c>
      <c r="C57" s="10">
        <f t="shared" si="1"/>
        <v>57460.895609247636</v>
      </c>
      <c r="D57" s="10">
        <f>0</f>
        <v>0</v>
      </c>
      <c r="E57" s="10">
        <f>0</f>
        <v>0</v>
      </c>
      <c r="F57" s="10">
        <f t="shared" si="0"/>
        <v>57460.895609247636</v>
      </c>
    </row>
    <row r="58" spans="2:6">
      <c r="B58" s="9">
        <v>2020</v>
      </c>
      <c r="C58" s="10">
        <f t="shared" si="1"/>
        <v>57460.895609247636</v>
      </c>
      <c r="D58" s="10">
        <f>0</f>
        <v>0</v>
      </c>
      <c r="E58" s="10">
        <f>0</f>
        <v>0</v>
      </c>
      <c r="F58" s="10">
        <f t="shared" si="0"/>
        <v>57460.895609247636</v>
      </c>
    </row>
    <row r="59" spans="2:6">
      <c r="B59" s="9">
        <v>2021</v>
      </c>
      <c r="C59" s="10">
        <f t="shared" si="1"/>
        <v>57460.895609247636</v>
      </c>
      <c r="D59" s="10">
        <v>0</v>
      </c>
      <c r="E59" s="10">
        <v>0</v>
      </c>
      <c r="F59" s="10">
        <f t="shared" si="0"/>
        <v>57460.895609247636</v>
      </c>
    </row>
    <row r="60" spans="2:6">
      <c r="B60" s="15" t="s">
        <v>44</v>
      </c>
      <c r="C60" s="10">
        <f>C45*(9/12)</f>
        <v>43095.671706935726</v>
      </c>
      <c r="D60" s="10">
        <f>0</f>
        <v>0</v>
      </c>
      <c r="E60" s="10">
        <f>0</f>
        <v>0</v>
      </c>
      <c r="F60" s="10">
        <f t="shared" si="0"/>
        <v>43095.671706935726</v>
      </c>
    </row>
    <row r="61" spans="2:6" ht="17">
      <c r="B61" s="9" t="s">
        <v>34</v>
      </c>
      <c r="C61" s="10">
        <f>SUM(C50:C60)</f>
        <v>574608.95609247638</v>
      </c>
      <c r="D61" s="10">
        <f>SUM(D50:D60)</f>
        <v>0</v>
      </c>
      <c r="E61" s="10">
        <f>SUM(E50:E60)</f>
        <v>0</v>
      </c>
      <c r="F61" s="10">
        <f t="shared" si="0"/>
        <v>574608.95609247638</v>
      </c>
    </row>
    <row r="62" spans="2:6" ht="14">
      <c r="B62" s="13"/>
      <c r="C62"/>
      <c r="D62"/>
      <c r="E62"/>
      <c r="F62"/>
    </row>
    <row r="63" spans="2:6">
      <c r="F63" s="21"/>
    </row>
  </sheetData>
  <phoneticPr fontId="1" type="noConversion"/>
  <pageMargins left="0.7" right="0.7" top="0.75" bottom="0.75" header="0.3" footer="0.3"/>
  <legacyDrawing r:id="rId1"/>
  <oleObjects>
    <oleObject progId="Equation.DSMT4" shapeId="1027" r:id="rId2"/>
    <oleObject progId="Equation.DSMT4" shapeId="1028" r:id="rId3"/>
    <oleObject progId="Equation.DSMT4" shapeId="1029" r:id="rId4"/>
    <oleObject progId="Equation.DSMT4" shapeId="1030" r:id="rId5"/>
  </oleObject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2012-09-14T00:58:58Z</dcterms:modified>
</cp:coreProperties>
</file>