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mbeddings/oleObject3.bin" ContentType="application/vnd.openxmlformats-officedocument.oleObject"/>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2240" windowHeight="7560"/>
  </bookViews>
  <sheets>
    <sheet name="IRK calculation" sheetId="8" r:id="rId1"/>
    <sheet name="Resume" sheetId="6" r:id="rId2"/>
    <sheet name="Steam Generation from CS2 Plant" sheetId="3" r:id="rId3"/>
    <sheet name="Steam Generate from SRU" sheetId="2" r:id="rId4"/>
    <sheet name="Blower" sheetId="7" r:id="rId5"/>
    <sheet name="P &amp;T Steam" sheetId="1" r:id="rId6"/>
    <sheet name="Electricity Demand" sheetId="9" r:id="rId7"/>
  </sheets>
  <externalReferences>
    <externalReference r:id="rId8"/>
  </externalReferences>
  <definedNames>
    <definedName name="E_\My_Documents\TPSDDE_2004\04.Apr_04\_ppc_Apr_01.04.xls_Report___W_58">'P &amp;T Steam'!$C$101</definedName>
  </definedNames>
  <calcPr calcId="125725"/>
</workbook>
</file>

<file path=xl/calcChain.xml><?xml version="1.0" encoding="utf-8"?>
<calcChain xmlns="http://schemas.openxmlformats.org/spreadsheetml/2006/main">
  <c r="H122" i="8"/>
  <c r="G122"/>
  <c r="F122"/>
  <c r="G121"/>
  <c r="F121"/>
  <c r="H111"/>
  <c r="G111"/>
  <c r="F111"/>
  <c r="F33" i="9"/>
  <c r="AI146" i="3"/>
  <c r="AF146"/>
  <c r="AC146"/>
  <c r="Z146"/>
  <c r="W146"/>
  <c r="T146"/>
  <c r="Q146"/>
  <c r="N146"/>
  <c r="K146"/>
  <c r="H146"/>
  <c r="E146"/>
  <c r="B146"/>
  <c r="AI110"/>
  <c r="AF110"/>
  <c r="AC110"/>
  <c r="Z110"/>
  <c r="W110"/>
  <c r="T110"/>
  <c r="Q110"/>
  <c r="N110"/>
  <c r="K110"/>
  <c r="H110"/>
  <c r="E110"/>
  <c r="B110"/>
  <c r="AI74"/>
  <c r="AF74"/>
  <c r="AC74"/>
  <c r="Z74"/>
  <c r="W74"/>
  <c r="T74"/>
  <c r="Q74"/>
  <c r="N74"/>
  <c r="K74"/>
  <c r="H74"/>
  <c r="E74"/>
  <c r="B74"/>
  <c r="AI38"/>
  <c r="AF38"/>
  <c r="AC38"/>
  <c r="Z38"/>
  <c r="W38"/>
  <c r="T38"/>
  <c r="Q38"/>
  <c r="N38"/>
  <c r="K38"/>
  <c r="H38"/>
  <c r="E38"/>
  <c r="B38"/>
  <c r="H121" i="8" l="1"/>
  <c r="D72" i="9"/>
  <c r="F70"/>
  <c r="E70"/>
  <c r="D70"/>
  <c r="F49"/>
  <c r="F41"/>
  <c r="F72" s="1"/>
  <c r="E41"/>
  <c r="E72" s="1"/>
  <c r="D41"/>
  <c r="E100" i="8"/>
  <c r="E102" s="1"/>
  <c r="E95"/>
  <c r="E94"/>
  <c r="E92"/>
  <c r="E97" l="1"/>
  <c r="F113" s="1"/>
  <c r="H113" s="1"/>
  <c r="G120"/>
  <c r="G113"/>
  <c r="G117"/>
  <c r="F119"/>
  <c r="H119" s="1"/>
  <c r="F112"/>
  <c r="F120"/>
  <c r="H120" s="1"/>
  <c r="G114"/>
  <c r="G115"/>
  <c r="G119"/>
  <c r="G118"/>
  <c r="G112"/>
  <c r="G116"/>
  <c r="D10" i="6"/>
  <c r="D9"/>
  <c r="E31"/>
  <c r="E30"/>
  <c r="E29"/>
  <c r="E28"/>
  <c r="E27"/>
  <c r="E26"/>
  <c r="D30"/>
  <c r="D29"/>
  <c r="D28"/>
  <c r="D27"/>
  <c r="D19"/>
  <c r="G8"/>
  <c r="H8"/>
  <c r="G9"/>
  <c r="H9"/>
  <c r="G10"/>
  <c r="H10"/>
  <c r="E10"/>
  <c r="E9"/>
  <c r="E8"/>
  <c r="D26"/>
  <c r="G30"/>
  <c r="H30"/>
  <c r="G29"/>
  <c r="H29"/>
  <c r="G28"/>
  <c r="H28"/>
  <c r="G27"/>
  <c r="H27"/>
  <c r="G26"/>
  <c r="H26"/>
  <c r="D8"/>
  <c r="H12"/>
  <c r="H13"/>
  <c r="H14"/>
  <c r="H15"/>
  <c r="H16"/>
  <c r="H17"/>
  <c r="H18"/>
  <c r="H19"/>
  <c r="H20"/>
  <c r="H21"/>
  <c r="H22"/>
  <c r="H23"/>
  <c r="H24"/>
  <c r="H25"/>
  <c r="H31"/>
  <c r="H11"/>
  <c r="H35"/>
  <c r="H34"/>
  <c r="H33"/>
  <c r="H32"/>
  <c r="G53"/>
  <c r="G54"/>
  <c r="G55"/>
  <c r="G56"/>
  <c r="G57"/>
  <c r="G58"/>
  <c r="G59"/>
  <c r="G60"/>
  <c r="G11"/>
  <c r="G12"/>
  <c r="G13"/>
  <c r="G14"/>
  <c r="G15"/>
  <c r="G16"/>
  <c r="G17"/>
  <c r="G18"/>
  <c r="G19"/>
  <c r="G20"/>
  <c r="G21"/>
  <c r="G22"/>
  <c r="G23"/>
  <c r="G24"/>
  <c r="G25"/>
  <c r="G31"/>
  <c r="G32"/>
  <c r="G33"/>
  <c r="G34"/>
  <c r="G35"/>
  <c r="E57"/>
  <c r="E55"/>
  <c r="E53"/>
  <c r="E49"/>
  <c r="E44"/>
  <c r="E43"/>
  <c r="E32"/>
  <c r="D20"/>
  <c r="D59"/>
  <c r="D57"/>
  <c r="D55"/>
  <c r="D53"/>
  <c r="D43"/>
  <c r="D41"/>
  <c r="D21"/>
  <c r="G52"/>
  <c r="G51"/>
  <c r="G50"/>
  <c r="G49"/>
  <c r="G48"/>
  <c r="G47"/>
  <c r="G46"/>
  <c r="G45"/>
  <c r="G44"/>
  <c r="G43"/>
  <c r="G42"/>
  <c r="G41"/>
  <c r="E56"/>
  <c r="E59"/>
  <c r="E58"/>
  <c r="E23"/>
  <c r="D60"/>
  <c r="D58"/>
  <c r="D56"/>
  <c r="D51"/>
  <c r="D49"/>
  <c r="F49" s="1"/>
  <c r="D48"/>
  <c r="D47"/>
  <c r="D46"/>
  <c r="D34"/>
  <c r="D32"/>
  <c r="D31"/>
  <c r="D24"/>
  <c r="D22"/>
  <c r="D50"/>
  <c r="D33"/>
  <c r="D17"/>
  <c r="D15"/>
  <c r="D14"/>
  <c r="D12"/>
  <c r="D44"/>
  <c r="D54"/>
  <c r="D45"/>
  <c r="D42"/>
  <c r="D25"/>
  <c r="D16"/>
  <c r="D18"/>
  <c r="D35"/>
  <c r="D13"/>
  <c r="D11"/>
  <c r="D52"/>
  <c r="D23"/>
  <c r="E48"/>
  <c r="E60"/>
  <c r="E54"/>
  <c r="E52"/>
  <c r="E50"/>
  <c r="E51"/>
  <c r="E33"/>
  <c r="E35"/>
  <c r="F35" s="1"/>
  <c r="E42"/>
  <c r="E47"/>
  <c r="E46"/>
  <c r="E41"/>
  <c r="E34"/>
  <c r="E21"/>
  <c r="E24"/>
  <c r="E22"/>
  <c r="E20"/>
  <c r="E12"/>
  <c r="E14"/>
  <c r="E15"/>
  <c r="E16"/>
  <c r="E17"/>
  <c r="E18"/>
  <c r="E19"/>
  <c r="E25"/>
  <c r="E13"/>
  <c r="E11"/>
  <c r="E45"/>
  <c r="F116" i="8" l="1"/>
  <c r="F118"/>
  <c r="F115"/>
  <c r="E105"/>
  <c r="F114"/>
  <c r="H114" s="1"/>
  <c r="F117"/>
  <c r="H117" s="1"/>
  <c r="H118"/>
  <c r="G123"/>
  <c r="F15" i="6"/>
  <c r="I15" s="1"/>
  <c r="F56"/>
  <c r="F23"/>
  <c r="I23" s="1"/>
  <c r="F9"/>
  <c r="I9" s="1"/>
  <c r="F30"/>
  <c r="I30" s="1"/>
  <c r="F8"/>
  <c r="I35"/>
  <c r="F11"/>
  <c r="I11" s="1"/>
  <c r="F26"/>
  <c r="I26" s="1"/>
  <c r="F41"/>
  <c r="F46"/>
  <c r="F50"/>
  <c r="F48"/>
  <c r="F47"/>
  <c r="F28"/>
  <c r="I28" s="1"/>
  <c r="F52"/>
  <c r="F43"/>
  <c r="F25"/>
  <c r="I25" s="1"/>
  <c r="F24"/>
  <c r="I24" s="1"/>
  <c r="F42"/>
  <c r="F33"/>
  <c r="I33" s="1"/>
  <c r="F31"/>
  <c r="I31" s="1"/>
  <c r="F29"/>
  <c r="I29" s="1"/>
  <c r="F13"/>
  <c r="I13" s="1"/>
  <c r="F17"/>
  <c r="I17" s="1"/>
  <c r="F21"/>
  <c r="I21" s="1"/>
  <c r="F16"/>
  <c r="I16" s="1"/>
  <c r="F54"/>
  <c r="F55"/>
  <c r="F19"/>
  <c r="I19" s="1"/>
  <c r="F12"/>
  <c r="I12" s="1"/>
  <c r="F53"/>
  <c r="F32"/>
  <c r="I32" s="1"/>
  <c r="F58"/>
  <c r="F57"/>
  <c r="F10"/>
  <c r="I10" s="1"/>
  <c r="F34"/>
  <c r="I34" s="1"/>
  <c r="F44"/>
  <c r="F123" i="8"/>
  <c r="H115"/>
  <c r="H112"/>
  <c r="H116"/>
  <c r="F60" i="6"/>
  <c r="F22"/>
  <c r="I22" s="1"/>
  <c r="F20"/>
  <c r="I20" s="1"/>
  <c r="F18"/>
  <c r="I18" s="1"/>
  <c r="F45"/>
  <c r="F14"/>
  <c r="I14" s="1"/>
  <c r="F59"/>
  <c r="F51"/>
  <c r="F27"/>
  <c r="I27" s="1"/>
  <c r="I8" l="1"/>
  <c r="H123" i="8"/>
</calcChain>
</file>

<file path=xl/comments1.xml><?xml version="1.0" encoding="utf-8"?>
<comments xmlns="http://schemas.openxmlformats.org/spreadsheetml/2006/main">
  <authors>
    <author>Saktiyo (Asia Carbon Indonesia)</author>
  </authors>
  <commentList>
    <comment ref="A28" authorId="0">
      <text>
        <r>
          <rPr>
            <b/>
            <sz val="9"/>
            <color indexed="81"/>
            <rFont val="Tahoma"/>
            <charset val="1"/>
          </rPr>
          <t>Saktiyo (Asia Carbon Indonesia):</t>
        </r>
        <r>
          <rPr>
            <sz val="9"/>
            <color indexed="81"/>
            <rFont val="Tahoma"/>
            <charset val="1"/>
          </rPr>
          <t xml:space="preserve">
CDM Start Date</t>
        </r>
      </text>
    </comment>
    <comment ref="A41" authorId="0">
      <text>
        <r>
          <rPr>
            <b/>
            <sz val="9"/>
            <color indexed="81"/>
            <rFont val="Tahoma"/>
            <charset val="1"/>
          </rPr>
          <t>Saktiyo (Asia Carbon Indonesia):</t>
        </r>
        <r>
          <rPr>
            <sz val="9"/>
            <color indexed="81"/>
            <rFont val="Tahoma"/>
            <charset val="1"/>
          </rPr>
          <t xml:space="preserve">
CS2 Expansion</t>
        </r>
      </text>
    </comment>
    <comment ref="A53" authorId="0">
      <text>
        <r>
          <rPr>
            <b/>
            <sz val="9"/>
            <color indexed="81"/>
            <rFont val="Tahoma"/>
            <charset val="1"/>
          </rPr>
          <t>Saktiyo (Asia Carbon Indonesia):</t>
        </r>
        <r>
          <rPr>
            <sz val="9"/>
            <color indexed="81"/>
            <rFont val="Tahoma"/>
            <charset val="1"/>
          </rPr>
          <t xml:space="preserve">
COD CDM</t>
        </r>
      </text>
    </comment>
  </commentList>
</comments>
</file>

<file path=xl/comments2.xml><?xml version="1.0" encoding="utf-8"?>
<comments xmlns="http://schemas.openxmlformats.org/spreadsheetml/2006/main">
  <authors>
    <author>barlianal</author>
  </authors>
  <commentList>
    <comment ref="AH43" authorId="0">
      <text>
        <r>
          <rPr>
            <b/>
            <sz val="8"/>
            <color indexed="81"/>
            <rFont val="Tahoma"/>
            <family val="2"/>
          </rPr>
          <t>barlianal:</t>
        </r>
        <r>
          <rPr>
            <sz val="8"/>
            <color indexed="81"/>
            <rFont val="Tahoma"/>
            <family val="2"/>
          </rPr>
          <t xml:space="preserve">
Data of July ~ Nov 2005 is lost, due to TPSDDE problem</t>
        </r>
      </text>
    </comment>
  </commentList>
</comments>
</file>

<file path=xl/comments3.xml><?xml version="1.0" encoding="utf-8"?>
<comments xmlns="http://schemas.openxmlformats.org/spreadsheetml/2006/main">
  <authors>
    <author>dindin</author>
    <author>rizal</author>
    <author>barlianal</author>
    <author>Microsoft Office 2003</author>
  </authors>
  <commentList>
    <comment ref="J6" authorId="0">
      <text>
        <r>
          <rPr>
            <b/>
            <sz val="8"/>
            <color indexed="81"/>
            <rFont val="Tahoma"/>
            <family val="2"/>
          </rPr>
          <t>dindin:</t>
        </r>
        <r>
          <rPr>
            <sz val="8"/>
            <color indexed="81"/>
            <rFont val="Tahoma"/>
            <family val="2"/>
          </rPr>
          <t xml:space="preserve">
TPSDDE Error</t>
        </r>
      </text>
    </comment>
    <comment ref="R12" authorId="0">
      <text>
        <r>
          <rPr>
            <b/>
            <sz val="8"/>
            <color indexed="81"/>
            <rFont val="Tahoma"/>
            <family val="2"/>
          </rPr>
          <t>dindin:</t>
        </r>
        <r>
          <rPr>
            <sz val="8"/>
            <color indexed="81"/>
            <rFont val="Tahoma"/>
            <family val="2"/>
          </rPr>
          <t xml:space="preserve">
TPSDDE Error</t>
        </r>
      </text>
    </comment>
    <comment ref="AL12" authorId="0">
      <text>
        <r>
          <rPr>
            <b/>
            <sz val="8"/>
            <color indexed="81"/>
            <rFont val="Tahoma"/>
            <family val="2"/>
          </rPr>
          <t>dindin:</t>
        </r>
        <r>
          <rPr>
            <sz val="8"/>
            <color indexed="81"/>
            <rFont val="Tahoma"/>
            <family val="2"/>
          </rPr>
          <t xml:space="preserve">
TPSDDE Error</t>
        </r>
      </text>
    </comment>
    <comment ref="AD18" authorId="0">
      <text>
        <r>
          <rPr>
            <b/>
            <sz val="8"/>
            <color indexed="81"/>
            <rFont val="Tahoma"/>
            <family val="2"/>
          </rPr>
          <t>dindin:</t>
        </r>
        <r>
          <rPr>
            <sz val="8"/>
            <color indexed="81"/>
            <rFont val="Tahoma"/>
            <family val="2"/>
          </rPr>
          <t xml:space="preserve">
TPSDDE Error</t>
        </r>
      </text>
    </comment>
    <comment ref="AP20" authorId="0">
      <text>
        <r>
          <rPr>
            <b/>
            <sz val="8"/>
            <color indexed="81"/>
            <rFont val="Tahoma"/>
            <family val="2"/>
          </rPr>
          <t>dindin:</t>
        </r>
        <r>
          <rPr>
            <sz val="8"/>
            <color indexed="81"/>
            <rFont val="Tahoma"/>
            <family val="2"/>
          </rPr>
          <t xml:space="preserve">
TPSDDE Error</t>
        </r>
      </text>
    </comment>
    <comment ref="AD24" authorId="0">
      <text>
        <r>
          <rPr>
            <b/>
            <sz val="8"/>
            <color indexed="81"/>
            <rFont val="Tahoma"/>
            <family val="2"/>
          </rPr>
          <t>dindin:</t>
        </r>
        <r>
          <rPr>
            <sz val="8"/>
            <color indexed="81"/>
            <rFont val="Tahoma"/>
            <family val="2"/>
          </rPr>
          <t xml:space="preserve">
TPSDDE Error</t>
        </r>
      </text>
    </comment>
    <comment ref="AT31" authorId="0">
      <text>
        <r>
          <rPr>
            <b/>
            <sz val="8"/>
            <color indexed="81"/>
            <rFont val="Tahoma"/>
            <family val="2"/>
          </rPr>
          <t>dindin:</t>
        </r>
        <r>
          <rPr>
            <sz val="8"/>
            <color indexed="81"/>
            <rFont val="Tahoma"/>
            <family val="2"/>
          </rPr>
          <t xml:space="preserve">
TPSDDE Error</t>
        </r>
      </text>
    </comment>
    <comment ref="B32" authorId="0">
      <text>
        <r>
          <rPr>
            <b/>
            <sz val="8"/>
            <color indexed="81"/>
            <rFont val="Tahoma"/>
            <family val="2"/>
          </rPr>
          <t>dindin:</t>
        </r>
        <r>
          <rPr>
            <sz val="8"/>
            <color indexed="81"/>
            <rFont val="Tahoma"/>
            <family val="2"/>
          </rPr>
          <t xml:space="preserve">
TPSDDE Error</t>
        </r>
      </text>
    </comment>
    <comment ref="AT81" authorId="1">
      <text>
        <r>
          <rPr>
            <b/>
            <sz val="8"/>
            <color indexed="81"/>
            <rFont val="Tahoma"/>
            <family val="2"/>
          </rPr>
          <t>turbin K-305 stop
K-504 inservice, speed 3795 rpm.</t>
        </r>
        <r>
          <rPr>
            <sz val="8"/>
            <color indexed="81"/>
            <rFont val="Tahoma"/>
            <family val="2"/>
          </rPr>
          <t xml:space="preserve">
</t>
        </r>
      </text>
    </comment>
    <comment ref="AT82" authorId="1">
      <text>
        <r>
          <rPr>
            <b/>
            <sz val="8"/>
            <color indexed="81"/>
            <rFont val="Tahoma"/>
            <family val="2"/>
          </rPr>
          <t>K-504 normal, danfos temp. 53 °C, 37960 rpm</t>
        </r>
        <r>
          <rPr>
            <sz val="8"/>
            <color indexed="81"/>
            <rFont val="Tahoma"/>
            <family val="2"/>
          </rPr>
          <t xml:space="preserve">
</t>
        </r>
        <r>
          <rPr>
            <b/>
            <sz val="8"/>
            <color indexed="81"/>
            <rFont val="Tahoma"/>
            <family val="2"/>
          </rPr>
          <t>K-503 speed 4109 rpm</t>
        </r>
      </text>
    </comment>
    <comment ref="N86" authorId="1">
      <text>
        <r>
          <rPr>
            <b/>
            <sz val="8"/>
            <color indexed="81"/>
            <rFont val="Tahoma"/>
            <family val="2"/>
          </rPr>
          <t>K-503 heat up
K-504 running</t>
        </r>
        <r>
          <rPr>
            <sz val="8"/>
            <color indexed="81"/>
            <rFont val="Tahoma"/>
            <family val="2"/>
          </rPr>
          <t xml:space="preserve">
</t>
        </r>
      </text>
    </comment>
    <comment ref="B87" authorId="1">
      <text>
        <r>
          <rPr>
            <b/>
            <sz val="8"/>
            <color indexed="81"/>
            <rFont val="Tahoma"/>
            <family val="2"/>
          </rPr>
          <t xml:space="preserve">K-504 P/M on MDP
</t>
        </r>
      </text>
    </comment>
    <comment ref="N87" authorId="1">
      <text>
        <r>
          <rPr>
            <b/>
            <sz val="8"/>
            <color indexed="81"/>
            <rFont val="Tahoma"/>
            <family val="2"/>
          </rPr>
          <t>Swapped K-504 to K-503</t>
        </r>
        <r>
          <rPr>
            <sz val="8"/>
            <color indexed="81"/>
            <rFont val="Tahoma"/>
            <family val="2"/>
          </rPr>
          <t xml:space="preserve">
</t>
        </r>
      </text>
    </comment>
    <comment ref="B88" authorId="1">
      <text>
        <r>
          <rPr>
            <b/>
            <sz val="8"/>
            <color indexed="81"/>
            <rFont val="Tahoma"/>
            <family val="2"/>
          </rPr>
          <t xml:space="preserve">Power off at 10.35-17.35
</t>
        </r>
        <r>
          <rPr>
            <sz val="8"/>
            <color indexed="81"/>
            <rFont val="Tahoma"/>
            <family val="2"/>
          </rPr>
          <t xml:space="preserve">
</t>
        </r>
      </text>
    </comment>
    <comment ref="AT89" authorId="1">
      <text>
        <r>
          <rPr>
            <b/>
            <sz val="8"/>
            <color indexed="81"/>
            <rFont val="Tahoma"/>
            <family val="2"/>
          </rPr>
          <t>Start K-503 (power dip 2 x)</t>
        </r>
        <r>
          <rPr>
            <sz val="8"/>
            <color indexed="81"/>
            <rFont val="Tahoma"/>
            <family val="2"/>
          </rPr>
          <t xml:space="preserve">
</t>
        </r>
      </text>
    </comment>
    <comment ref="AT90" authorId="1">
      <text>
        <r>
          <rPr>
            <b/>
            <sz val="8"/>
            <color indexed="81"/>
            <rFont val="Tahoma"/>
            <family val="2"/>
          </rPr>
          <t>K-504 active speed 3980 rpm</t>
        </r>
        <r>
          <rPr>
            <sz val="8"/>
            <color indexed="81"/>
            <rFont val="Tahoma"/>
            <family val="2"/>
          </rPr>
          <t xml:space="preserve">
</t>
        </r>
        <r>
          <rPr>
            <b/>
            <sz val="8"/>
            <color indexed="81"/>
            <rFont val="Tahoma"/>
            <family val="2"/>
          </rPr>
          <t>K-503 active speed 3780 rpm
653 amp.</t>
        </r>
      </text>
    </comment>
    <comment ref="AT92" authorId="1">
      <text>
        <r>
          <rPr>
            <b/>
            <sz val="8"/>
            <color indexed="81"/>
            <rFont val="Tahoma"/>
            <family val="2"/>
          </rPr>
          <t>Restart SRU</t>
        </r>
        <r>
          <rPr>
            <sz val="8"/>
            <color indexed="81"/>
            <rFont val="Tahoma"/>
            <family val="2"/>
          </rPr>
          <t xml:space="preserve">
</t>
        </r>
      </text>
    </comment>
    <comment ref="N94" authorId="1">
      <text>
        <r>
          <rPr>
            <b/>
            <sz val="8"/>
            <color indexed="81"/>
            <rFont val="Tahoma"/>
            <family val="2"/>
          </rPr>
          <t xml:space="preserve">repair K-503 turbine </t>
        </r>
      </text>
    </comment>
    <comment ref="AT98" authorId="1">
      <text>
        <r>
          <rPr>
            <b/>
            <sz val="8"/>
            <color indexed="81"/>
            <rFont val="Tahoma"/>
            <family val="2"/>
          </rPr>
          <t xml:space="preserve">K-501 normal danfos temp. 50 </t>
        </r>
        <r>
          <rPr>
            <b/>
            <sz val="8"/>
            <color indexed="81"/>
            <rFont val="Calibri"/>
            <family val="2"/>
          </rPr>
          <t>°</t>
        </r>
        <r>
          <rPr>
            <b/>
            <sz val="8"/>
            <color indexed="81"/>
            <rFont val="Tahoma"/>
            <family val="2"/>
          </rPr>
          <t>C, 637 amp. Speed 3793 rpm
K-503 speed 3890 rpm.</t>
        </r>
      </text>
    </comment>
    <comment ref="AT99" authorId="1">
      <text>
        <r>
          <rPr>
            <b/>
            <sz val="8"/>
            <color indexed="81"/>
            <rFont val="Tahoma"/>
            <family val="2"/>
          </rPr>
          <t>K-504 speed 3797 rpm, 641 amp.</t>
        </r>
        <r>
          <rPr>
            <sz val="8"/>
            <color indexed="81"/>
            <rFont val="Tahoma"/>
            <family val="2"/>
          </rPr>
          <t xml:space="preserve">
</t>
        </r>
      </text>
    </comment>
    <comment ref="AP102" authorId="1">
      <text>
        <r>
          <rPr>
            <b/>
            <sz val="8"/>
            <color indexed="81"/>
            <rFont val="Tahoma"/>
            <family val="2"/>
          </rPr>
          <t xml:space="preserve">1. K-504 speed 3817 rpm
     657 amp. 53 </t>
        </r>
        <r>
          <rPr>
            <b/>
            <sz val="8"/>
            <color indexed="81"/>
            <rFont val="Calibri"/>
            <family val="2"/>
          </rPr>
          <t>°</t>
        </r>
        <r>
          <rPr>
            <b/>
            <sz val="8"/>
            <color indexed="81"/>
            <rFont val="Tahoma"/>
            <family val="2"/>
          </rPr>
          <t xml:space="preserve">C
     K-503 rpm
</t>
        </r>
      </text>
    </comment>
    <comment ref="B103" authorId="1">
      <text>
        <r>
          <rPr>
            <b/>
            <sz val="8"/>
            <color indexed="81"/>
            <rFont val="Tahoma"/>
            <family val="2"/>
          </rPr>
          <t xml:space="preserve">Swap K-504 to K-503, and keep speed on 4150 rpm
</t>
        </r>
      </text>
    </comment>
    <comment ref="AP103" authorId="1">
      <text>
        <r>
          <rPr>
            <b/>
            <sz val="8"/>
            <color indexed="81"/>
            <rFont val="Tahoma"/>
            <family val="2"/>
          </rPr>
          <t>1. K-504 normal, danfos       
     temp. 53 °C, speed        
     decrease from 3800 to   
     3790 rpm.
2. K-503 active, speed 4100   
     rpm, K-504 speed 4100 
     rpm 637 amp.</t>
        </r>
        <r>
          <rPr>
            <sz val="8"/>
            <color indexed="81"/>
            <rFont val="Tahoma"/>
            <family val="2"/>
          </rPr>
          <t xml:space="preserve">
</t>
        </r>
      </text>
    </comment>
    <comment ref="Z104" authorId="2">
      <text>
        <r>
          <rPr>
            <b/>
            <sz val="8"/>
            <color indexed="81"/>
            <rFont val="Tahoma"/>
            <family val="2"/>
          </rPr>
          <t>barlianal:</t>
        </r>
        <r>
          <rPr>
            <sz val="8"/>
            <color indexed="81"/>
            <rFont val="Tahoma"/>
            <family val="2"/>
          </rPr>
          <t xml:space="preserve">
K-504 chnages to K-503, because of plant load down due to storage level high</t>
        </r>
      </text>
    </comment>
    <comment ref="AP104" authorId="1">
      <text>
        <r>
          <rPr>
            <b/>
            <sz val="8"/>
            <color indexed="81"/>
            <rFont val="Tahoma"/>
            <family val="2"/>
          </rPr>
          <t xml:space="preserve">1. K-504 speed 3795 rpm, 631 rpm
    K-503 active, speed 4105 rpm, 
2. K-504 normal, danfos temp. 53 °C
     644 amp. Speed 3794 rpm
     K-503 speed 4100 rpm
3. K-504 speed 3790 rpm, 648 amp.
     K-503 speed 4100 rpm.
</t>
        </r>
      </text>
    </comment>
    <comment ref="AP105" authorId="1">
      <text>
        <r>
          <rPr>
            <b/>
            <sz val="8"/>
            <color indexed="81"/>
            <rFont val="Tahoma"/>
            <family val="2"/>
          </rPr>
          <t>1. K-504 speed 3795 rpm, 631 rpm
    K-503 active, speed 4102 rpm, 
2. K-504 normal, danfos temp. 53 °C
     644 amp. Speed 3794 rpm
     K-503 speed 4100 rpm
3. K-504 speed 3790 rpm, 648 amp.
     K-503 speed 4100 rpm.</t>
        </r>
      </text>
    </comment>
    <comment ref="AP106" authorId="1">
      <text>
        <r>
          <rPr>
            <b/>
            <sz val="8"/>
            <color indexed="81"/>
            <rFont val="Tahoma"/>
            <family val="2"/>
          </rPr>
          <t xml:space="preserve">1. K-504 speed 3780 rpm, 635 rpm
    K-503 active, speed 4100 rpm, </t>
        </r>
        <r>
          <rPr>
            <sz val="8"/>
            <color indexed="81"/>
            <rFont val="Tahoma"/>
            <family val="2"/>
          </rPr>
          <t xml:space="preserve">
</t>
        </r>
      </text>
    </comment>
    <comment ref="AP107" authorId="1">
      <text>
        <r>
          <rPr>
            <b/>
            <sz val="8"/>
            <color indexed="81"/>
            <rFont val="Tahoma"/>
            <family val="2"/>
          </rPr>
          <t xml:space="preserve">1. K-504 speed 3794 rpm, 640 rpm
    K-503 active, speed 4105 rpm, </t>
        </r>
        <r>
          <rPr>
            <sz val="8"/>
            <color indexed="81"/>
            <rFont val="Tahoma"/>
            <family val="2"/>
          </rPr>
          <t xml:space="preserve">
</t>
        </r>
      </text>
    </comment>
    <comment ref="AP108" authorId="1">
      <text>
        <r>
          <rPr>
            <b/>
            <sz val="8"/>
            <color indexed="81"/>
            <rFont val="Tahoma"/>
            <family val="2"/>
          </rPr>
          <t xml:space="preserve">1. K-504 speed 3780 rpm, 635 rpm, 635 amp
    K-503 stop </t>
        </r>
        <r>
          <rPr>
            <sz val="8"/>
            <color indexed="81"/>
            <rFont val="Tahoma"/>
            <family val="2"/>
          </rPr>
          <t xml:space="preserve">
</t>
        </r>
      </text>
    </comment>
    <comment ref="S109" authorId="2">
      <text>
        <r>
          <rPr>
            <b/>
            <sz val="8"/>
            <color indexed="81"/>
            <rFont val="Tahoma"/>
            <family val="2"/>
          </rPr>
          <t>barlianal:</t>
        </r>
        <r>
          <rPr>
            <sz val="8"/>
            <color indexed="81"/>
            <rFont val="Tahoma"/>
            <family val="2"/>
          </rPr>
          <t xml:space="preserve">
Format TPSDDE bergeser</t>
        </r>
      </text>
    </comment>
    <comment ref="AI111" authorId="3">
      <text>
        <r>
          <rPr>
            <b/>
            <sz val="8"/>
            <color indexed="81"/>
            <rFont val="Tahoma"/>
            <family val="2"/>
          </rPr>
          <t>ACI :</t>
        </r>
        <r>
          <rPr>
            <sz val="8"/>
            <color indexed="81"/>
            <rFont val="Tahoma"/>
            <family val="2"/>
          </rPr>
          <t xml:space="preserve">
the ratio should consider the amount of steam consumed to run the blower</t>
        </r>
      </text>
    </comment>
    <comment ref="AQ111" authorId="3">
      <text>
        <r>
          <rPr>
            <b/>
            <sz val="8"/>
            <color indexed="81"/>
            <rFont val="Tahoma"/>
            <family val="2"/>
          </rPr>
          <t xml:space="preserve">ACI :
</t>
        </r>
        <r>
          <rPr>
            <sz val="8"/>
            <color indexed="81"/>
            <rFont val="Tahoma"/>
            <family val="2"/>
          </rPr>
          <t>the ratio should consider the amount of steam consumed to run the blower</t>
        </r>
      </text>
    </comment>
    <comment ref="AU111" authorId="3">
      <text>
        <r>
          <rPr>
            <b/>
            <sz val="8"/>
            <color indexed="81"/>
            <rFont val="Tahoma"/>
            <family val="2"/>
          </rPr>
          <t xml:space="preserve">ACI :
</t>
        </r>
        <r>
          <rPr>
            <sz val="8"/>
            <color indexed="81"/>
            <rFont val="Tahoma"/>
            <family val="2"/>
          </rPr>
          <t>the ratio should consider the amount of steam consumed to run the blower</t>
        </r>
        <r>
          <rPr>
            <sz val="8"/>
            <color indexed="81"/>
            <rFont val="Tahoma"/>
            <family val="2"/>
          </rPr>
          <t xml:space="preserve">
</t>
        </r>
      </text>
    </comment>
    <comment ref="AT117" authorId="2">
      <text>
        <r>
          <rPr>
            <b/>
            <sz val="8"/>
            <color indexed="81"/>
            <rFont val="Tahoma"/>
            <family val="2"/>
          </rPr>
          <t>barlianal:</t>
        </r>
        <r>
          <rPr>
            <sz val="8"/>
            <color indexed="81"/>
            <rFont val="Tahoma"/>
            <family val="2"/>
          </rPr>
          <t xml:space="preserve">
TPSDDE data lost</t>
        </r>
      </text>
    </comment>
    <comment ref="V118" authorId="2">
      <text>
        <r>
          <rPr>
            <b/>
            <sz val="8"/>
            <color indexed="81"/>
            <rFont val="Tahoma"/>
            <family val="2"/>
          </rPr>
          <t>barlianal:</t>
        </r>
        <r>
          <rPr>
            <sz val="8"/>
            <color indexed="81"/>
            <rFont val="Tahoma"/>
            <family val="2"/>
          </rPr>
          <t xml:space="preserve">
TPSDDE error</t>
        </r>
      </text>
    </comment>
    <comment ref="R121" authorId="2">
      <text>
        <r>
          <rPr>
            <b/>
            <sz val="8"/>
            <color indexed="81"/>
            <rFont val="Tahoma"/>
            <family val="2"/>
          </rPr>
          <t>barlianal:</t>
        </r>
        <r>
          <rPr>
            <sz val="8"/>
            <color indexed="81"/>
            <rFont val="Tahoma"/>
            <family val="2"/>
          </rPr>
          <t xml:space="preserve">
TPSDDE error</t>
        </r>
      </text>
    </comment>
    <comment ref="B133" authorId="2">
      <text>
        <r>
          <rPr>
            <b/>
            <sz val="8"/>
            <color indexed="81"/>
            <rFont val="Tahoma"/>
            <family val="2"/>
          </rPr>
          <t>barlianal:</t>
        </r>
        <r>
          <rPr>
            <sz val="8"/>
            <color indexed="81"/>
            <rFont val="Tahoma"/>
            <family val="2"/>
          </rPr>
          <t xml:space="preserve">
TPSDDE error</t>
        </r>
      </text>
    </comment>
    <comment ref="V136" authorId="2">
      <text>
        <r>
          <rPr>
            <b/>
            <sz val="8"/>
            <color indexed="81"/>
            <rFont val="Tahoma"/>
            <family val="2"/>
          </rPr>
          <t>barlianal:</t>
        </r>
        <r>
          <rPr>
            <sz val="8"/>
            <color indexed="81"/>
            <rFont val="Tahoma"/>
            <family val="2"/>
          </rPr>
          <t xml:space="preserve">
TPSDDE error</t>
        </r>
      </text>
    </comment>
    <comment ref="AP142" authorId="2">
      <text>
        <r>
          <rPr>
            <b/>
            <sz val="8"/>
            <color indexed="81"/>
            <rFont val="Tahoma"/>
            <family val="2"/>
          </rPr>
          <t>barlianal:</t>
        </r>
        <r>
          <rPr>
            <sz val="8"/>
            <color indexed="81"/>
            <rFont val="Tahoma"/>
            <family val="2"/>
          </rPr>
          <t xml:space="preserve">
TPSDDE error</t>
        </r>
      </text>
    </comment>
    <comment ref="AH144" authorId="2">
      <text>
        <r>
          <rPr>
            <b/>
            <sz val="8"/>
            <color indexed="81"/>
            <rFont val="Tahoma"/>
            <family val="2"/>
          </rPr>
          <t>barlianal:</t>
        </r>
        <r>
          <rPr>
            <sz val="8"/>
            <color indexed="81"/>
            <rFont val="Tahoma"/>
            <family val="2"/>
          </rPr>
          <t xml:space="preserve">
TPSDDE error</t>
        </r>
      </text>
    </comment>
  </commentList>
</comments>
</file>

<file path=xl/sharedStrings.xml><?xml version="1.0" encoding="utf-8"?>
<sst xmlns="http://schemas.openxmlformats.org/spreadsheetml/2006/main" count="1024" uniqueCount="233">
  <si>
    <t>Year</t>
  </si>
  <si>
    <t xml:space="preserve">HP Steam </t>
  </si>
  <si>
    <t>HP Steam</t>
  </si>
  <si>
    <t>(Press.) barg</t>
  </si>
  <si>
    <t>(Temp.) °C</t>
  </si>
  <si>
    <t>PC8501</t>
  </si>
  <si>
    <t>TI8502</t>
  </si>
  <si>
    <t>Steam Generation from SRU, read by FI-5091</t>
  </si>
  <si>
    <t>Data is taken from TPSDDE (Automatic DCS data) at 08:00 AM</t>
  </si>
  <si>
    <t>Date</t>
  </si>
  <si>
    <t>FI-5091</t>
  </si>
  <si>
    <t>Kg/hr</t>
  </si>
  <si>
    <t>Steam Generation from CS2 Plant, read by FI-2007</t>
  </si>
  <si>
    <t>FI-2007</t>
  </si>
  <si>
    <t>Average</t>
  </si>
  <si>
    <t>Month</t>
  </si>
  <si>
    <t>CDM PROJECT</t>
  </si>
  <si>
    <t>PT INDO RAYA KIMIA</t>
  </si>
  <si>
    <t>CS2 Production</t>
  </si>
  <si>
    <t>Steam Generation</t>
  </si>
  <si>
    <t>Use for</t>
  </si>
  <si>
    <t>from Claus Unit/SRU, by FI-5091</t>
  </si>
  <si>
    <t>From CS2 Plant/Furnace, by FI-2007</t>
  </si>
  <si>
    <t>Total Steam generated</t>
  </si>
  <si>
    <t>CS2 Sep. and WWS</t>
  </si>
  <si>
    <t>K-503</t>
  </si>
  <si>
    <t>TPM</t>
  </si>
  <si>
    <t>TPD.Average</t>
  </si>
  <si>
    <t>TPH</t>
  </si>
  <si>
    <t>Source</t>
  </si>
  <si>
    <t>Bill of Material report &amp; YTD Production summary</t>
  </si>
  <si>
    <t>TPSDDE through DCS</t>
  </si>
  <si>
    <t>Calculation</t>
  </si>
  <si>
    <t>Basic Engineering Package from Akzo nobel</t>
  </si>
  <si>
    <t>History of Blower (K-503, K-504-315kW &amp; K-504-400kW)</t>
  </si>
  <si>
    <t>K-504-315</t>
  </si>
  <si>
    <t>K-504-400</t>
  </si>
  <si>
    <t>FC5044</t>
  </si>
  <si>
    <t>FC5043</t>
  </si>
  <si>
    <t>M3/Hr</t>
  </si>
  <si>
    <t>K-503 ratio =</t>
  </si>
  <si>
    <t>Normal Running</t>
  </si>
  <si>
    <t>Excess, condensed in Fan Condenser</t>
  </si>
  <si>
    <t>Project Start Up</t>
  </si>
  <si>
    <t>Steam to Condensing Turbine</t>
  </si>
  <si>
    <t>DESCRIPTION</t>
  </si>
  <si>
    <t>Before Expansion</t>
  </si>
  <si>
    <t>Baseline</t>
  </si>
  <si>
    <t>In May 2006, PT. Indo Raya Kimia (IRK) expands its production capacity to 145-150 t/d by upgrading SRU blower (K-504) from 315 kW to 400 kW. Due to production increase, 11.95 t/h of steam is generated from the SRU and furnace. After internal consumption, 10.10 t/h of waste steam is released to the atmosphere. Total power requirement of IRK is met from PLN Jamali grid.</t>
  </si>
  <si>
    <t>Project</t>
  </si>
  <si>
    <t>In the project activity, the amount of 10.10 t/h of 24 barg steam from the SRU and furnace which was un uitilized is proposed to generate electricity. This will be done by using this waste heat to run 1.2 MW installed steam turbine generator. This new set-up, will help to generate 1.2 MW power thereby catering total power requirement of IRK plant. Electricity import from the grid would only be required in case of emergency,  stoppage of turbine and annual shut down for maintenance. As a result, IRK will reduce the electricity from PLN about 7,603 MWh in a year.</t>
  </si>
  <si>
    <t>Utilization of new turbine in CS2 plant - Sept 2008</t>
  </si>
  <si>
    <t>SYMBOL</t>
  </si>
  <si>
    <t>AMOUNT</t>
  </si>
  <si>
    <t>UNIT</t>
  </si>
  <si>
    <t>REMARK</t>
  </si>
  <si>
    <t>SOURCE</t>
  </si>
  <si>
    <t>Operating hours</t>
  </si>
  <si>
    <t>=</t>
  </si>
  <si>
    <t>h/d</t>
  </si>
  <si>
    <t>IRK</t>
  </si>
  <si>
    <t>d/y</t>
  </si>
  <si>
    <t xml:space="preserve"> </t>
  </si>
  <si>
    <t>Bill of Material report &amp; YTD production summary</t>
  </si>
  <si>
    <t xml:space="preserve">Baseline </t>
  </si>
  <si>
    <t>Capping factor</t>
  </si>
  <si>
    <r>
      <t>f</t>
    </r>
    <r>
      <rPr>
        <vertAlign val="subscript"/>
        <sz val="10"/>
        <rFont val="Arial"/>
        <family val="2"/>
      </rPr>
      <t>cap</t>
    </r>
  </si>
  <si>
    <t>As per section ACM0012 ver 03.2</t>
  </si>
  <si>
    <t>Fraction of total electricity generated by the project activity using waste energy</t>
  </si>
  <si>
    <r>
      <t>f</t>
    </r>
    <r>
      <rPr>
        <vertAlign val="subscript"/>
        <sz val="10"/>
        <rFont val="Arial"/>
        <family val="2"/>
      </rPr>
      <t>WCM</t>
    </r>
  </si>
  <si>
    <t>Production capacity</t>
  </si>
  <si>
    <t>Production associated with the relevant waste energy generation as it occurs in the baseline scenario.</t>
  </si>
  <si>
    <r>
      <t>Q</t>
    </r>
    <r>
      <rPr>
        <vertAlign val="subscript"/>
        <sz val="10"/>
        <rFont val="Arial"/>
        <family val="2"/>
      </rPr>
      <t>BL, product</t>
    </r>
  </si>
  <si>
    <t>t/d</t>
  </si>
  <si>
    <t>Historical data of CS2 plant operation for the 6 months (May -June '06, Jan - April 07) during the operational of electric blower of 400 kW in normal condition, which the steam produced was un utilized and emitted to the Atmosphere.</t>
  </si>
  <si>
    <t>Electricity</t>
  </si>
  <si>
    <t xml:space="preserve">The quantity of electricity supplied to the recepient j by generator, that in the absence of the project activity would have been source from grid during the year y </t>
  </si>
  <si>
    <r>
      <t>EG</t>
    </r>
    <r>
      <rPr>
        <vertAlign val="subscript"/>
        <sz val="10"/>
        <rFont val="Arial"/>
        <family val="2"/>
      </rPr>
      <t xml:space="preserve"> i,j,y</t>
    </r>
  </si>
  <si>
    <t>MWh/y</t>
  </si>
  <si>
    <t xml:space="preserve">Considering 0.8 of load factor, total power it can generate (1.2 MW * 24 h/d * 330 d/y = 7,603.20 MWh/y) is less than the electricity consumption for the CS2 production. Then this figure is taken as quantity of electricity supplied to the recepient j by generator, that in the absence of the project activity would have been source from grid during the year y </t>
  </si>
  <si>
    <t>Emission factor</t>
  </si>
  <si>
    <t>Emission coefficient of PLN Jamali grid</t>
  </si>
  <si>
    <r>
      <t>EF</t>
    </r>
    <r>
      <rPr>
        <vertAlign val="subscript"/>
        <sz val="10"/>
        <rFont val="Arial"/>
        <family val="2"/>
      </rPr>
      <t>Elect,i,j,y</t>
    </r>
  </si>
  <si>
    <r>
      <t>tCO</t>
    </r>
    <r>
      <rPr>
        <vertAlign val="subscript"/>
        <sz val="10"/>
        <rFont val="Arial"/>
        <family val="2"/>
      </rPr>
      <t xml:space="preserve">2 </t>
    </r>
    <r>
      <rPr>
        <sz val="10"/>
        <rFont val="Arial"/>
        <family val="2"/>
      </rPr>
      <t>e/MWh</t>
    </r>
  </si>
  <si>
    <t>Emission factor from PLN Jamali grid refer to Tool to calculate the emission factor for an electricity system v02</t>
  </si>
  <si>
    <t>Baseline emission</t>
  </si>
  <si>
    <r>
      <t>Baseline CO</t>
    </r>
    <r>
      <rPr>
        <vertAlign val="subscript"/>
        <sz val="10"/>
        <rFont val="Arial"/>
        <family val="2"/>
      </rPr>
      <t>2</t>
    </r>
    <r>
      <rPr>
        <sz val="10"/>
        <rFont val="Arial"/>
        <family val="2"/>
      </rPr>
      <t xml:space="preserve"> emissions from total electricity consumption during the year y</t>
    </r>
  </si>
  <si>
    <r>
      <t>BE</t>
    </r>
    <r>
      <rPr>
        <b/>
        <vertAlign val="subscript"/>
        <sz val="10"/>
        <rFont val="Arial"/>
        <family val="2"/>
      </rPr>
      <t>y</t>
    </r>
  </si>
  <si>
    <r>
      <t>tCO</t>
    </r>
    <r>
      <rPr>
        <vertAlign val="subscript"/>
        <sz val="10"/>
        <rFont val="Arial"/>
        <family val="2"/>
      </rPr>
      <t xml:space="preserve">2 </t>
    </r>
    <r>
      <rPr>
        <sz val="10"/>
        <rFont val="Arial"/>
        <family val="2"/>
      </rPr>
      <t>e/y</t>
    </r>
  </si>
  <si>
    <t>Internal power consumption</t>
  </si>
  <si>
    <r>
      <t xml:space="preserve">EC </t>
    </r>
    <r>
      <rPr>
        <vertAlign val="subscript"/>
        <sz val="10"/>
        <rFont val="Arial"/>
        <family val="2"/>
      </rPr>
      <t>internal,  y</t>
    </r>
  </si>
  <si>
    <t>kW</t>
  </si>
  <si>
    <t xml:space="preserve">Internal power plant :
a. condensate extraction pump I (CEP I) = 11 kW
b. cooling water pump A (P-906/P-907) = 90 kW
c. cooling tower fan (P-908) = 45 kW
</t>
  </si>
  <si>
    <t>Electricity consumption from grid by the project activity during start up</t>
  </si>
  <si>
    <t>in the PDD development, the amount of electricity consumed from PLN grid by the project activity during start up is considered zero but it will be measured and monitored during the crediting period.</t>
  </si>
  <si>
    <t>Project emission</t>
  </si>
  <si>
    <r>
      <t>PE</t>
    </r>
    <r>
      <rPr>
        <b/>
        <vertAlign val="subscript"/>
        <sz val="10"/>
        <rFont val="Arial"/>
        <family val="2"/>
      </rPr>
      <t>y</t>
    </r>
  </si>
  <si>
    <t xml:space="preserve">Emission Reduction </t>
  </si>
  <si>
    <r>
      <t>ER</t>
    </r>
    <r>
      <rPr>
        <b/>
        <vertAlign val="subscript"/>
        <sz val="10"/>
        <rFont val="Arial"/>
        <family val="2"/>
      </rPr>
      <t>y</t>
    </r>
  </si>
  <si>
    <t>Emission Reduction</t>
  </si>
  <si>
    <r>
      <t>Estimation of Baseline Emission
(tCO</t>
    </r>
    <r>
      <rPr>
        <b/>
        <vertAlign val="subscript"/>
        <sz val="10"/>
        <rFont val="Arial"/>
        <family val="2"/>
      </rPr>
      <t xml:space="preserve">2 </t>
    </r>
    <r>
      <rPr>
        <b/>
        <sz val="10"/>
        <rFont val="Arial"/>
        <family val="2"/>
      </rPr>
      <t>e/y)</t>
    </r>
  </si>
  <si>
    <r>
      <t>Estimation of Project Emission
(tCO</t>
    </r>
    <r>
      <rPr>
        <b/>
        <vertAlign val="subscript"/>
        <sz val="10"/>
        <rFont val="Arial"/>
        <family val="2"/>
      </rPr>
      <t xml:space="preserve">2 </t>
    </r>
    <r>
      <rPr>
        <b/>
        <sz val="10"/>
        <rFont val="Arial"/>
        <family val="2"/>
      </rPr>
      <t>e/y)</t>
    </r>
  </si>
  <si>
    <r>
      <t>Emission Reduction
(tCO</t>
    </r>
    <r>
      <rPr>
        <b/>
        <vertAlign val="subscript"/>
        <sz val="10"/>
        <rFont val="Arial"/>
        <family val="2"/>
      </rPr>
      <t xml:space="preserve">2 </t>
    </r>
    <r>
      <rPr>
        <b/>
        <sz val="10"/>
        <rFont val="Arial"/>
        <family val="2"/>
      </rPr>
      <t>e/y)</t>
    </r>
  </si>
  <si>
    <t>Total</t>
  </si>
  <si>
    <t xml:space="preserve">                        ELECTRICAL POWER USAGE FIGURE</t>
  </si>
  <si>
    <t>I.</t>
  </si>
  <si>
    <t xml:space="preserve">MAIN EQUIPMENT </t>
  </si>
  <si>
    <t xml:space="preserve">          Before project</t>
  </si>
  <si>
    <t>After project</t>
  </si>
  <si>
    <t>No.</t>
  </si>
  <si>
    <t>Equipment</t>
  </si>
  <si>
    <t>Description</t>
  </si>
  <si>
    <t>132 TPD rate</t>
  </si>
  <si>
    <t>147 TPD with New Blower</t>
  </si>
  <si>
    <t>147 TPD with Power Gen</t>
  </si>
  <si>
    <t>P-108</t>
  </si>
  <si>
    <t>Sulfur Unloading Pump</t>
  </si>
  <si>
    <t>P-263/264</t>
  </si>
  <si>
    <t>Hot Water Circulation Pump</t>
  </si>
  <si>
    <t>P-273/274</t>
  </si>
  <si>
    <t>Recycle Sulfur Pump</t>
  </si>
  <si>
    <t>P-303/304</t>
  </si>
  <si>
    <t>Stabilizer Feed Pump</t>
  </si>
  <si>
    <t>P-308</t>
  </si>
  <si>
    <t>Stripper Reflux Pump</t>
  </si>
  <si>
    <t>P-323/324</t>
  </si>
  <si>
    <t>Rich Oil Pump</t>
  </si>
  <si>
    <t>P-333</t>
  </si>
  <si>
    <t>Absorber Intercooler Pump</t>
  </si>
  <si>
    <t>P-353/354</t>
  </si>
  <si>
    <t>Lean Oil Pump</t>
  </si>
  <si>
    <t>P-433/434</t>
  </si>
  <si>
    <t>Still Reflux Pump</t>
  </si>
  <si>
    <t>P-501</t>
  </si>
  <si>
    <t>KO Drum Pump</t>
  </si>
  <si>
    <t>P-541</t>
  </si>
  <si>
    <t>Steam Condenser fan</t>
  </si>
  <si>
    <t>P-573/574</t>
  </si>
  <si>
    <t>Recovered Sulfur Pump</t>
  </si>
  <si>
    <t>P-579</t>
  </si>
  <si>
    <t>Sulfur Basin Pump</t>
  </si>
  <si>
    <t>K-504</t>
  </si>
  <si>
    <t>Combustion Blower</t>
  </si>
  <si>
    <t>P-603/604</t>
  </si>
  <si>
    <t>Pad Water Pump</t>
  </si>
  <si>
    <t>P-683</t>
  </si>
  <si>
    <t>CS2 Vent Scrubber Pump</t>
  </si>
  <si>
    <t>P-783</t>
  </si>
  <si>
    <t>Waste Water Stripper</t>
  </si>
  <si>
    <t>P-768</t>
  </si>
  <si>
    <t>Collector Tank Pump</t>
  </si>
  <si>
    <t>P-810</t>
  </si>
  <si>
    <t>Utility Sump Pump</t>
  </si>
  <si>
    <t>P-824/825</t>
  </si>
  <si>
    <t>Demin Transfer Pump</t>
  </si>
  <si>
    <t>P-826/827</t>
  </si>
  <si>
    <t>Desuperheater Pump</t>
  </si>
  <si>
    <t>P-804</t>
  </si>
  <si>
    <t>Indion Pump</t>
  </si>
  <si>
    <t>P-833/834</t>
  </si>
  <si>
    <t>Boiler Feed Water Pump</t>
  </si>
  <si>
    <t>P-842</t>
  </si>
  <si>
    <t>FD Fan Boiler</t>
  </si>
  <si>
    <t>P-894/895</t>
  </si>
  <si>
    <t>Air Cooler Condenser</t>
  </si>
  <si>
    <t>P-903/904</t>
  </si>
  <si>
    <t>Cooling Water Pump</t>
  </si>
  <si>
    <t>P-905</t>
  </si>
  <si>
    <t>Cooling Tower Fan</t>
  </si>
  <si>
    <t>A-920/930</t>
  </si>
  <si>
    <t>Instrument Air Compressor</t>
  </si>
  <si>
    <t>P-973</t>
  </si>
  <si>
    <t>Process Water Pump</t>
  </si>
  <si>
    <t>P-974/975</t>
  </si>
  <si>
    <t>Safety Shower Pump</t>
  </si>
  <si>
    <t>P-981</t>
  </si>
  <si>
    <t>Waste Water Pump</t>
  </si>
  <si>
    <t>P-989</t>
  </si>
  <si>
    <t>Oil Skimmer</t>
  </si>
  <si>
    <t>MG1/2</t>
  </si>
  <si>
    <t>Motor Gate 1</t>
  </si>
  <si>
    <t>II.</t>
  </si>
  <si>
    <t>ADDITIONAL EQUIPMENT FOR TURBINE GENSET</t>
  </si>
  <si>
    <t>P-905/906</t>
  </si>
  <si>
    <t>Cooling Water pump (90KW)</t>
  </si>
  <si>
    <t>P-907</t>
  </si>
  <si>
    <t>Cooling tower fan (40KW)</t>
  </si>
  <si>
    <t>P-852</t>
  </si>
  <si>
    <t>Condensate pump(7.5KW)</t>
  </si>
  <si>
    <t>AOP</t>
  </si>
  <si>
    <t>Auxiliary oil pump(5KW)</t>
  </si>
  <si>
    <t>III.</t>
  </si>
  <si>
    <t>OFFICE AND PANEL</t>
  </si>
  <si>
    <t>WTR.TRMT</t>
  </si>
  <si>
    <t>Water Treatment</t>
  </si>
  <si>
    <t>PKG-A-910</t>
  </si>
  <si>
    <t>Dosing Pump</t>
  </si>
  <si>
    <t>PKG-A-990</t>
  </si>
  <si>
    <t>Fire Water</t>
  </si>
  <si>
    <t>LP-B-002</t>
  </si>
  <si>
    <t>Office Building Lighting Panel</t>
  </si>
  <si>
    <t>LP-B-003</t>
  </si>
  <si>
    <t>Control Building Lighting Panel</t>
  </si>
  <si>
    <t>LP-B-004</t>
  </si>
  <si>
    <t>Utility Building Lighting Panel</t>
  </si>
  <si>
    <t>500-EL</t>
  </si>
  <si>
    <t>SRU</t>
  </si>
  <si>
    <t>UPS001</t>
  </si>
  <si>
    <t>UPS for DCS</t>
  </si>
  <si>
    <t>UPS003</t>
  </si>
  <si>
    <t>UPS for Office , Furnace,etc.</t>
  </si>
  <si>
    <t>P-BDC-001</t>
  </si>
  <si>
    <t>110 VDC Charger</t>
  </si>
  <si>
    <t>LP-A-002</t>
  </si>
  <si>
    <t>Shelter Lighting</t>
  </si>
  <si>
    <t>PP-A-001</t>
  </si>
  <si>
    <t>Mechanic Workshop</t>
  </si>
  <si>
    <t>PP-A-002</t>
  </si>
  <si>
    <t>Electric Workshop</t>
  </si>
  <si>
    <t>PP-A-003</t>
  </si>
  <si>
    <t>AC Control Building</t>
  </si>
  <si>
    <t>PP-A-004</t>
  </si>
  <si>
    <t>AC Office Building</t>
  </si>
  <si>
    <t>PANJI</t>
  </si>
  <si>
    <t>PANJI Office and Warehouse</t>
  </si>
  <si>
    <t>HVAC</t>
  </si>
  <si>
    <t>Control Building HVAC</t>
  </si>
  <si>
    <t>Total (kW)</t>
  </si>
  <si>
    <t>Sub Total III (kW)</t>
  </si>
  <si>
    <t>Sub Total II (kW)</t>
  </si>
  <si>
    <t>Sub Total I (kW)</t>
  </si>
  <si>
    <t>The starting date of the crediting period is 01/10/2012</t>
  </si>
  <si>
    <t>According to AMS III.Q ver 04, this fraction is 1 if the electricicty generation is purely from use of waste energy</t>
  </si>
</sst>
</file>

<file path=xl/styles.xml><?xml version="1.0" encoding="utf-8"?>
<styleSheet xmlns="http://schemas.openxmlformats.org/spreadsheetml/2006/main">
  <numFmts count="7">
    <numFmt numFmtId="41" formatCode="_(* #,##0_);_(* \(#,##0\);_(* &quot;-&quot;_);_(@_)"/>
    <numFmt numFmtId="43" formatCode="_(* #,##0.00_);_(* \(#,##0.00\);_(* &quot;-&quot;??_);_(@_)"/>
    <numFmt numFmtId="164" formatCode="[$-409]d\-mmm\-yy;@"/>
    <numFmt numFmtId="165" formatCode="0.0000"/>
    <numFmt numFmtId="166" formatCode="0.0"/>
    <numFmt numFmtId="167" formatCode="_(* #,##0.00_);_(* \(#,##0.00\);_(* &quot;-&quot;_);_(@_)"/>
    <numFmt numFmtId="168" formatCode="_(* #,##0.000_);_(* \(#,##0.000\);_(* &quot;-&quot;_);_(@_)"/>
  </numFmts>
  <fonts count="35">
    <font>
      <sz val="11"/>
      <color theme="1"/>
      <name val="Calibri"/>
      <family val="2"/>
      <scheme val="minor"/>
    </font>
    <font>
      <b/>
      <sz val="8"/>
      <color indexed="81"/>
      <name val="Tahoma"/>
      <family val="2"/>
    </font>
    <font>
      <sz val="8"/>
      <color indexed="81"/>
      <name val="Tahoma"/>
      <family val="2"/>
    </font>
    <font>
      <b/>
      <sz val="14"/>
      <name val="Arial"/>
      <family val="2"/>
    </font>
    <font>
      <b/>
      <sz val="10"/>
      <color indexed="12"/>
      <name val="Arial"/>
      <family val="2"/>
    </font>
    <font>
      <sz val="10"/>
      <color indexed="10"/>
      <name val="Arial"/>
      <family val="2"/>
    </font>
    <font>
      <b/>
      <sz val="8"/>
      <color indexed="81"/>
      <name val="Calibri"/>
      <family val="2"/>
    </font>
    <font>
      <sz val="11"/>
      <name val="Arial"/>
      <family val="2"/>
    </font>
    <font>
      <sz val="11"/>
      <color theme="1"/>
      <name val="Calibri"/>
      <family val="2"/>
      <scheme val="minor"/>
    </font>
    <font>
      <b/>
      <sz val="11"/>
      <color theme="1"/>
      <name val="Calibri"/>
      <family val="2"/>
      <scheme val="minor"/>
    </font>
    <font>
      <b/>
      <sz val="9"/>
      <color indexed="8"/>
      <name val="Calibri"/>
      <family val="2"/>
      <scheme val="minor"/>
    </font>
    <font>
      <sz val="9"/>
      <color theme="1"/>
      <name val="Calibri"/>
      <family val="2"/>
      <scheme val="minor"/>
    </font>
    <font>
      <b/>
      <sz val="9"/>
      <name val="Calibri"/>
      <family val="2"/>
      <scheme val="minor"/>
    </font>
    <font>
      <sz val="9"/>
      <color indexed="8"/>
      <name val="Calibri"/>
      <family val="2"/>
      <scheme val="minor"/>
    </font>
    <font>
      <sz val="9"/>
      <name val="Calibri"/>
      <family val="2"/>
      <scheme val="minor"/>
    </font>
    <font>
      <b/>
      <sz val="10"/>
      <color theme="1"/>
      <name val="Calibri"/>
      <family val="2"/>
      <scheme val="minor"/>
    </font>
    <font>
      <sz val="10"/>
      <color theme="1"/>
      <name val="Calibri"/>
      <family val="2"/>
      <scheme val="minor"/>
    </font>
    <font>
      <b/>
      <sz val="10"/>
      <name val="Calibri"/>
      <family val="2"/>
      <scheme val="minor"/>
    </font>
    <font>
      <sz val="10"/>
      <name val="Calibri"/>
      <family val="2"/>
      <scheme val="minor"/>
    </font>
    <font>
      <sz val="11"/>
      <name val="Calibri"/>
      <family val="2"/>
      <scheme val="minor"/>
    </font>
    <font>
      <sz val="9"/>
      <color theme="0"/>
      <name val="Calibri"/>
      <family val="2"/>
      <scheme val="minor"/>
    </font>
    <font>
      <sz val="9"/>
      <color rgb="FFFF0000"/>
      <name val="Calibri"/>
      <family val="2"/>
      <scheme val="minor"/>
    </font>
    <font>
      <b/>
      <u/>
      <sz val="9"/>
      <color theme="1"/>
      <name val="Calibri"/>
      <family val="2"/>
      <scheme val="minor"/>
    </font>
    <font>
      <sz val="10"/>
      <name val="Arial"/>
      <family val="2"/>
    </font>
    <font>
      <b/>
      <sz val="10"/>
      <name val="Arial"/>
      <family val="2"/>
    </font>
    <font>
      <b/>
      <i/>
      <sz val="10"/>
      <name val="Arial"/>
      <family val="2"/>
    </font>
    <font>
      <b/>
      <i/>
      <u/>
      <sz val="10"/>
      <name val="Arial"/>
      <family val="2"/>
    </font>
    <font>
      <b/>
      <sz val="11"/>
      <name val="Arial"/>
      <family val="2"/>
    </font>
    <font>
      <vertAlign val="subscript"/>
      <sz val="10"/>
      <name val="Arial"/>
      <family val="2"/>
    </font>
    <font>
      <sz val="10"/>
      <color indexed="12"/>
      <name val="Arial"/>
      <family val="2"/>
    </font>
    <font>
      <b/>
      <sz val="10"/>
      <color indexed="10"/>
      <name val="Arial"/>
      <family val="2"/>
    </font>
    <font>
      <b/>
      <vertAlign val="subscript"/>
      <sz val="10"/>
      <name val="Arial"/>
      <family val="2"/>
    </font>
    <font>
      <b/>
      <sz val="11"/>
      <name val="Calibri"/>
      <family val="2"/>
      <scheme val="minor"/>
    </font>
    <font>
      <sz val="9"/>
      <color indexed="81"/>
      <name val="Tahoma"/>
      <charset val="1"/>
    </font>
    <font>
      <b/>
      <sz val="9"/>
      <color indexed="81"/>
      <name val="Tahoma"/>
      <charset val="1"/>
    </font>
  </fonts>
  <fills count="19">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51"/>
        <bgColor indexed="64"/>
      </patternFill>
    </fill>
    <fill>
      <patternFill patternType="solid">
        <fgColor indexed="10"/>
        <bgColor indexed="64"/>
      </patternFill>
    </fill>
    <fill>
      <patternFill patternType="solid">
        <fgColor rgb="FFFFFF00"/>
        <bgColor indexed="64"/>
      </patternFill>
    </fill>
    <fill>
      <patternFill patternType="solid">
        <fgColor theme="7" tint="0.59999389629810485"/>
        <bgColor indexed="64"/>
      </patternFill>
    </fill>
    <fill>
      <patternFill patternType="solid">
        <fgColor theme="0"/>
        <bgColor indexed="64"/>
      </patternFill>
    </fill>
    <fill>
      <patternFill patternType="solid">
        <fgColor rgb="FF00B0F0"/>
        <bgColor indexed="64"/>
      </patternFill>
    </fill>
    <fill>
      <patternFill patternType="solid">
        <fgColor theme="9" tint="0.59999389629810485"/>
        <bgColor indexed="64"/>
      </patternFill>
    </fill>
    <fill>
      <patternFill patternType="solid">
        <fgColor rgb="FFFFC000"/>
        <bgColor indexed="64"/>
      </patternFill>
    </fill>
    <fill>
      <patternFill patternType="solid">
        <fgColor indexed="47"/>
        <bgColor indexed="64"/>
      </patternFill>
    </fill>
    <fill>
      <patternFill patternType="solid">
        <fgColor indexed="22"/>
        <bgColor indexed="64"/>
      </patternFill>
    </fill>
    <fill>
      <patternFill patternType="solid">
        <fgColor indexed="43"/>
        <bgColor indexed="64"/>
      </patternFill>
    </fill>
    <fill>
      <patternFill patternType="solid">
        <fgColor rgb="FF92D050"/>
        <bgColor indexed="64"/>
      </patternFill>
    </fill>
    <fill>
      <patternFill patternType="solid">
        <fgColor theme="8" tint="0.79998168889431442"/>
        <bgColor indexed="64"/>
      </patternFill>
    </fill>
    <fill>
      <patternFill patternType="solid">
        <fgColor theme="6" tint="0.39997558519241921"/>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5">
    <xf numFmtId="0" fontId="0" fillId="0" borderId="0"/>
    <xf numFmtId="41" fontId="8" fillId="0" borderId="0" applyFont="0" applyFill="0" applyBorder="0" applyAlignment="0" applyProtection="0"/>
    <xf numFmtId="0" fontId="8" fillId="0" borderId="0"/>
    <xf numFmtId="0" fontId="23" fillId="0" borderId="0"/>
    <xf numFmtId="0" fontId="23" fillId="0" borderId="0"/>
  </cellStyleXfs>
  <cellXfs count="337">
    <xf numFmtId="0" fontId="0" fillId="0" borderId="0" xfId="0"/>
    <xf numFmtId="0" fontId="10" fillId="0" borderId="0" xfId="2" applyFont="1"/>
    <xf numFmtId="0" fontId="11" fillId="0" borderId="0" xfId="2" applyFont="1"/>
    <xf numFmtId="15" fontId="10" fillId="2" borderId="1" xfId="2" applyNumberFormat="1" applyFont="1" applyFill="1" applyBorder="1" applyAlignment="1">
      <alignment horizontal="center"/>
    </xf>
    <xf numFmtId="0" fontId="12" fillId="2" borderId="1" xfId="0" applyFont="1" applyFill="1" applyBorder="1" applyAlignment="1">
      <alignment horizontal="center"/>
    </xf>
    <xf numFmtId="0" fontId="10" fillId="2" borderId="0" xfId="2" applyFont="1" applyFill="1" applyAlignment="1">
      <alignment horizontal="center"/>
    </xf>
    <xf numFmtId="0" fontId="11" fillId="0" borderId="0" xfId="2" applyFont="1" applyFill="1"/>
    <xf numFmtId="0" fontId="10" fillId="2" borderId="1" xfId="2" applyFont="1" applyFill="1" applyBorder="1" applyAlignment="1">
      <alignment horizontal="center"/>
    </xf>
    <xf numFmtId="4" fontId="11" fillId="0" borderId="0" xfId="2" applyNumberFormat="1" applyFont="1" applyFill="1"/>
    <xf numFmtId="15" fontId="13" fillId="0" borderId="1" xfId="2" applyNumberFormat="1" applyFont="1" applyBorder="1"/>
    <xf numFmtId="4" fontId="11" fillId="0" borderId="1" xfId="2" applyNumberFormat="1" applyFont="1" applyBorder="1"/>
    <xf numFmtId="15" fontId="13" fillId="0" borderId="1" xfId="2" applyNumberFormat="1" applyFont="1" applyFill="1" applyBorder="1"/>
    <xf numFmtId="4" fontId="11" fillId="0" borderId="1" xfId="2" applyNumberFormat="1" applyFont="1" applyFill="1" applyBorder="1"/>
    <xf numFmtId="4" fontId="11" fillId="0" borderId="0" xfId="2" applyNumberFormat="1" applyFont="1"/>
    <xf numFmtId="0" fontId="11" fillId="0" borderId="1" xfId="2" applyFont="1" applyBorder="1"/>
    <xf numFmtId="4" fontId="11" fillId="3" borderId="0" xfId="2" applyNumberFormat="1" applyFont="1" applyFill="1"/>
    <xf numFmtId="4" fontId="14" fillId="0" borderId="1" xfId="0" applyNumberFormat="1" applyFont="1" applyBorder="1"/>
    <xf numFmtId="15" fontId="13" fillId="0" borderId="0" xfId="2" applyNumberFormat="1" applyFont="1"/>
    <xf numFmtId="15" fontId="12" fillId="2" borderId="1" xfId="0" applyNumberFormat="1" applyFont="1" applyFill="1" applyBorder="1" applyAlignment="1">
      <alignment horizontal="center"/>
    </xf>
    <xf numFmtId="0" fontId="12" fillId="2" borderId="0" xfId="0" applyFont="1" applyFill="1" applyAlignment="1">
      <alignment horizontal="center"/>
    </xf>
    <xf numFmtId="15" fontId="13" fillId="0" borderId="1" xfId="0" applyNumberFormat="1" applyFont="1" applyBorder="1"/>
    <xf numFmtId="0" fontId="14" fillId="0" borderId="0" xfId="0" applyFont="1"/>
    <xf numFmtId="15" fontId="13" fillId="0" borderId="0" xfId="0" applyNumberFormat="1" applyFont="1"/>
    <xf numFmtId="4" fontId="14" fillId="0" borderId="0" xfId="0" applyNumberFormat="1" applyFont="1"/>
    <xf numFmtId="4" fontId="14" fillId="3" borderId="0" xfId="0" applyNumberFormat="1" applyFont="1" applyFill="1"/>
    <xf numFmtId="4" fontId="14" fillId="0" borderId="1" xfId="0" applyNumberFormat="1" applyFont="1" applyFill="1" applyBorder="1"/>
    <xf numFmtId="0" fontId="10" fillId="0" borderId="0" xfId="2" applyFont="1" applyAlignment="1">
      <alignment horizontal="center"/>
    </xf>
    <xf numFmtId="0" fontId="10" fillId="0" borderId="0" xfId="2" applyFont="1" applyFill="1" applyAlignment="1">
      <alignment horizontal="center"/>
    </xf>
    <xf numFmtId="4" fontId="10" fillId="0" borderId="0" xfId="2" applyNumberFormat="1" applyFont="1" applyFill="1" applyAlignment="1">
      <alignment horizontal="center"/>
    </xf>
    <xf numFmtId="0" fontId="14" fillId="0" borderId="1" xfId="0" applyFont="1" applyBorder="1"/>
    <xf numFmtId="0" fontId="15" fillId="8" borderId="1" xfId="0" applyFont="1" applyFill="1" applyBorder="1" applyAlignment="1">
      <alignment horizontal="center"/>
    </xf>
    <xf numFmtId="0" fontId="16" fillId="0" borderId="0" xfId="0" applyFont="1"/>
    <xf numFmtId="0" fontId="16" fillId="0" borderId="0" xfId="0" applyFont="1" applyAlignment="1">
      <alignment horizontal="center"/>
    </xf>
    <xf numFmtId="0" fontId="16" fillId="8" borderId="1" xfId="0" applyFont="1" applyFill="1" applyBorder="1"/>
    <xf numFmtId="4" fontId="17" fillId="8" borderId="1" xfId="0" applyNumberFormat="1" applyFont="1" applyFill="1" applyBorder="1" applyAlignment="1">
      <alignment horizontal="center"/>
    </xf>
    <xf numFmtId="2" fontId="16" fillId="0" borderId="1" xfId="0" quotePrefix="1" applyNumberFormat="1" applyFont="1" applyBorder="1"/>
    <xf numFmtId="2" fontId="16" fillId="0" borderId="0" xfId="0" applyNumberFormat="1" applyFont="1"/>
    <xf numFmtId="4" fontId="16" fillId="0" borderId="1" xfId="0" applyNumberFormat="1" applyFont="1" applyBorder="1"/>
    <xf numFmtId="2" fontId="16" fillId="0" borderId="1" xfId="0" applyNumberFormat="1" applyFont="1" applyBorder="1"/>
    <xf numFmtId="2" fontId="16" fillId="0" borderId="0" xfId="0" applyNumberFormat="1" applyFont="1" applyBorder="1"/>
    <xf numFmtId="0" fontId="16" fillId="0" borderId="0" xfId="0" applyFont="1" applyBorder="1"/>
    <xf numFmtId="4" fontId="16" fillId="0" borderId="0" xfId="0" quotePrefix="1" applyNumberFormat="1" applyFont="1"/>
    <xf numFmtId="4" fontId="16" fillId="0" borderId="0" xfId="0" applyNumberFormat="1" applyFont="1" applyBorder="1"/>
    <xf numFmtId="2" fontId="16" fillId="0" borderId="0" xfId="0" quotePrefix="1" applyNumberFormat="1" applyFont="1" applyBorder="1"/>
    <xf numFmtId="164" fontId="18" fillId="0" borderId="1" xfId="0" applyNumberFormat="1" applyFont="1" applyBorder="1"/>
    <xf numFmtId="14" fontId="18" fillId="0" borderId="0" xfId="0" applyNumberFormat="1" applyFont="1" applyBorder="1"/>
    <xf numFmtId="14" fontId="18" fillId="0" borderId="0" xfId="0" applyNumberFormat="1" applyFont="1"/>
    <xf numFmtId="15" fontId="13" fillId="9" borderId="1" xfId="0" applyNumberFormat="1" applyFont="1" applyFill="1" applyBorder="1"/>
    <xf numFmtId="4" fontId="14" fillId="9" borderId="1" xfId="0" applyNumberFormat="1" applyFont="1" applyFill="1" applyBorder="1"/>
    <xf numFmtId="0" fontId="14" fillId="9" borderId="1" xfId="0" applyFont="1" applyFill="1" applyBorder="1"/>
    <xf numFmtId="17" fontId="4"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wrapText="1"/>
    </xf>
    <xf numFmtId="0" fontId="0" fillId="0" borderId="0" xfId="0" applyFill="1" applyAlignment="1">
      <alignment vertical="center"/>
    </xf>
    <xf numFmtId="0" fontId="3" fillId="0" borderId="0" xfId="0" applyFont="1" applyFill="1"/>
    <xf numFmtId="4" fontId="0" fillId="0" borderId="0" xfId="0" applyNumberFormat="1" applyFill="1" applyAlignment="1">
      <alignment horizontal="center"/>
    </xf>
    <xf numFmtId="0" fontId="0" fillId="0" borderId="0" xfId="0" applyFill="1"/>
    <xf numFmtId="17" fontId="0" fillId="0" borderId="1" xfId="0" applyNumberFormat="1" applyFill="1" applyBorder="1" applyAlignment="1">
      <alignment horizontal="center"/>
    </xf>
    <xf numFmtId="4" fontId="19" fillId="0" borderId="1" xfId="0" applyNumberFormat="1" applyFont="1" applyFill="1" applyBorder="1" applyAlignment="1">
      <alignment horizontal="center"/>
    </xf>
    <xf numFmtId="0" fontId="11" fillId="0" borderId="0" xfId="2" applyFont="1" applyAlignment="1">
      <alignment horizontal="center"/>
    </xf>
    <xf numFmtId="0" fontId="11" fillId="0" borderId="0" xfId="2" applyFont="1" applyFill="1" applyAlignment="1">
      <alignment horizontal="center"/>
    </xf>
    <xf numFmtId="0" fontId="11" fillId="10" borderId="1" xfId="2" applyFont="1" applyFill="1" applyBorder="1" applyAlignment="1">
      <alignment horizontal="center"/>
    </xf>
    <xf numFmtId="15" fontId="11" fillId="0" borderId="1" xfId="2" applyNumberFormat="1" applyFont="1" applyBorder="1" applyAlignment="1">
      <alignment horizontal="center"/>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xf>
    <xf numFmtId="15" fontId="11" fillId="0" borderId="1" xfId="2" applyNumberFormat="1" applyFont="1" applyFill="1" applyBorder="1" applyAlignment="1">
      <alignment horizontal="center"/>
    </xf>
    <xf numFmtId="4" fontId="11" fillId="5" borderId="1" xfId="2" applyNumberFormat="1" applyFont="1" applyFill="1" applyBorder="1" applyAlignment="1">
      <alignment horizontal="center"/>
    </xf>
    <xf numFmtId="0" fontId="11" fillId="0" borderId="1" xfId="2" applyFont="1" applyBorder="1" applyAlignment="1">
      <alignment horizontal="center"/>
    </xf>
    <xf numFmtId="4" fontId="11" fillId="0" borderId="0" xfId="2" applyNumberFormat="1" applyFont="1" applyAlignment="1">
      <alignment horizontal="center"/>
    </xf>
    <xf numFmtId="0" fontId="11" fillId="0" borderId="1" xfId="2" applyFont="1" applyFill="1" applyBorder="1" applyAlignment="1">
      <alignment horizontal="center"/>
    </xf>
    <xf numFmtId="0" fontId="11" fillId="7" borderId="1" xfId="2" applyFont="1" applyFill="1" applyBorder="1" applyAlignment="1">
      <alignment horizontal="center"/>
    </xf>
    <xf numFmtId="0" fontId="20" fillId="6" borderId="1" xfId="2" applyFont="1" applyFill="1" applyBorder="1" applyAlignment="1">
      <alignment horizontal="center"/>
    </xf>
    <xf numFmtId="0" fontId="21" fillId="10" borderId="1" xfId="2" applyFont="1" applyFill="1" applyBorder="1" applyAlignment="1">
      <alignment horizontal="center"/>
    </xf>
    <xf numFmtId="0" fontId="21" fillId="0" borderId="1" xfId="2" applyFont="1" applyBorder="1" applyAlignment="1">
      <alignment horizontal="center"/>
    </xf>
    <xf numFmtId="4" fontId="11" fillId="3" borderId="1" xfId="2" applyNumberFormat="1" applyFont="1" applyFill="1" applyBorder="1" applyAlignment="1">
      <alignment horizontal="center"/>
    </xf>
    <xf numFmtId="0" fontId="0" fillId="0" borderId="1" xfId="0" applyFont="1" applyFill="1" applyBorder="1" applyAlignment="1">
      <alignment horizontal="center"/>
    </xf>
    <xf numFmtId="4" fontId="0" fillId="0" borderId="1" xfId="0" applyNumberFormat="1" applyFont="1" applyFill="1" applyBorder="1" applyAlignment="1">
      <alignment horizontal="center"/>
    </xf>
    <xf numFmtId="2" fontId="0" fillId="0" borderId="1" xfId="0" applyNumberFormat="1" applyFont="1" applyFill="1" applyBorder="1" applyAlignment="1">
      <alignment horizontal="center"/>
    </xf>
    <xf numFmtId="4" fontId="18" fillId="0" borderId="2"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xf>
    <xf numFmtId="4" fontId="7" fillId="0" borderId="3"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4" fontId="0" fillId="0" borderId="1" xfId="0" applyNumberFormat="1" applyFont="1" applyFill="1" applyBorder="1" applyAlignment="1">
      <alignment horizontal="center" vertical="center"/>
    </xf>
    <xf numFmtId="164" fontId="18" fillId="0" borderId="0" xfId="0" applyNumberFormat="1" applyFont="1" applyBorder="1"/>
    <xf numFmtId="4" fontId="11" fillId="0" borderId="0" xfId="2" applyNumberFormat="1" applyFont="1" applyBorder="1"/>
    <xf numFmtId="0" fontId="20" fillId="0" borderId="1" xfId="2" applyFont="1" applyFill="1" applyBorder="1" applyAlignment="1">
      <alignment horizontal="center"/>
    </xf>
    <xf numFmtId="4" fontId="11" fillId="0" borderId="0" xfId="2" applyNumberFormat="1" applyFont="1" applyFill="1" applyAlignment="1">
      <alignment horizontal="center"/>
    </xf>
    <xf numFmtId="4" fontId="11" fillId="11" borderId="1" xfId="2" applyNumberFormat="1" applyFont="1" applyFill="1" applyBorder="1"/>
    <xf numFmtId="0" fontId="14" fillId="0" borderId="1" xfId="2" applyFont="1" applyFill="1" applyBorder="1" applyAlignment="1">
      <alignment horizontal="center"/>
    </xf>
    <xf numFmtId="4" fontId="11" fillId="0" borderId="1" xfId="2" applyNumberFormat="1" applyFont="1" applyFill="1" applyBorder="1" applyAlignment="1">
      <alignment horizontal="right"/>
    </xf>
    <xf numFmtId="4" fontId="18" fillId="0" borderId="1" xfId="0" applyNumberFormat="1" applyFont="1" applyFill="1" applyBorder="1" applyAlignment="1">
      <alignment horizontal="center" vertical="center" wrapText="1"/>
    </xf>
    <xf numFmtId="4" fontId="18" fillId="7" borderId="1" xfId="0" quotePrefix="1" applyNumberFormat="1" applyFont="1" applyFill="1" applyBorder="1" applyAlignment="1">
      <alignment horizontal="center"/>
    </xf>
    <xf numFmtId="4" fontId="19" fillId="7" borderId="1" xfId="0" applyNumberFormat="1" applyFont="1" applyFill="1" applyBorder="1" applyAlignment="1">
      <alignment horizontal="center"/>
    </xf>
    <xf numFmtId="4" fontId="18" fillId="7" borderId="1" xfId="0" applyNumberFormat="1" applyFont="1" applyFill="1" applyBorder="1" applyAlignment="1">
      <alignment horizontal="center" vertical="center"/>
    </xf>
    <xf numFmtId="4" fontId="0" fillId="7" borderId="1" xfId="0" applyNumberFormat="1" applyFont="1" applyFill="1" applyBorder="1" applyAlignment="1">
      <alignment horizontal="center"/>
    </xf>
    <xf numFmtId="15" fontId="14" fillId="0" borderId="1" xfId="2" applyNumberFormat="1" applyFont="1" applyFill="1" applyBorder="1"/>
    <xf numFmtId="4" fontId="14" fillId="0" borderId="1" xfId="2" applyNumberFormat="1" applyFont="1" applyFill="1" applyBorder="1"/>
    <xf numFmtId="0" fontId="14" fillId="0" borderId="0" xfId="2" applyFont="1" applyFill="1"/>
    <xf numFmtId="15" fontId="14" fillId="0" borderId="0" xfId="2" applyNumberFormat="1" applyFont="1" applyFill="1"/>
    <xf numFmtId="4" fontId="14" fillId="0" borderId="0" xfId="2" applyNumberFormat="1" applyFont="1" applyFill="1"/>
    <xf numFmtId="3" fontId="0" fillId="0" borderId="0" xfId="0" applyNumberFormat="1" applyFill="1" applyBorder="1" applyAlignment="1">
      <alignment horizontal="right"/>
    </xf>
    <xf numFmtId="2" fontId="0" fillId="0" borderId="1" xfId="0" applyNumberFormat="1" applyFill="1" applyBorder="1" applyAlignment="1">
      <alignment horizontal="center"/>
    </xf>
    <xf numFmtId="2" fontId="0" fillId="7" borderId="1" xfId="0" applyNumberFormat="1" applyFill="1" applyBorder="1" applyAlignment="1">
      <alignment horizontal="center"/>
    </xf>
    <xf numFmtId="165" fontId="0" fillId="9" borderId="0" xfId="0" applyNumberFormat="1" applyFill="1" applyAlignment="1">
      <alignment vertical="center"/>
    </xf>
    <xf numFmtId="4" fontId="9" fillId="0" borderId="1" xfId="0" applyNumberFormat="1" applyFont="1" applyFill="1" applyBorder="1" applyAlignment="1">
      <alignment horizontal="center" wrapText="1"/>
    </xf>
    <xf numFmtId="0" fontId="24" fillId="4" borderId="0" xfId="3" applyFont="1" applyFill="1" applyAlignment="1">
      <alignment vertical="center"/>
    </xf>
    <xf numFmtId="0" fontId="23" fillId="4" borderId="0" xfId="3" applyFill="1" applyAlignment="1">
      <alignment vertical="center"/>
    </xf>
    <xf numFmtId="0" fontId="23" fillId="4" borderId="0" xfId="3" applyFill="1" applyAlignment="1">
      <alignment horizontal="center" vertical="center"/>
    </xf>
    <xf numFmtId="0" fontId="23" fillId="4" borderId="0" xfId="3" applyFill="1" applyAlignment="1">
      <alignment vertical="center" wrapText="1"/>
    </xf>
    <xf numFmtId="0" fontId="25" fillId="4" borderId="0" xfId="3" applyFont="1" applyFill="1" applyAlignment="1">
      <alignment vertical="center"/>
    </xf>
    <xf numFmtId="0" fontId="25" fillId="4" borderId="0" xfId="3" applyFont="1" applyFill="1" applyAlignment="1">
      <alignment horizontal="left" vertical="center"/>
    </xf>
    <xf numFmtId="0" fontId="25" fillId="4" borderId="0" xfId="3" applyFont="1" applyFill="1" applyAlignment="1">
      <alignment horizontal="center" vertical="center"/>
    </xf>
    <xf numFmtId="0" fontId="25" fillId="4" borderId="0" xfId="3" applyFont="1" applyFill="1" applyAlignment="1">
      <alignment horizontal="left" vertical="center" wrapText="1"/>
    </xf>
    <xf numFmtId="0" fontId="26" fillId="4" borderId="0" xfId="3" applyFont="1" applyFill="1" applyAlignment="1">
      <alignment vertical="center"/>
    </xf>
    <xf numFmtId="0" fontId="23" fillId="4" borderId="0" xfId="3" applyFont="1" applyFill="1" applyAlignment="1">
      <alignment horizontal="justify" vertical="center" wrapText="1"/>
    </xf>
    <xf numFmtId="0" fontId="23" fillId="4" borderId="0" xfId="3" applyFont="1" applyFill="1" applyAlignment="1">
      <alignment horizontal="center" vertical="center" wrapText="1"/>
    </xf>
    <xf numFmtId="0" fontId="24" fillId="4" borderId="0" xfId="3" applyFont="1" applyFill="1" applyAlignment="1">
      <alignment horizontal="center" vertical="center"/>
    </xf>
    <xf numFmtId="0" fontId="24" fillId="4" borderId="0" xfId="3" applyFont="1" applyFill="1" applyAlignment="1">
      <alignment horizontal="center" vertical="center" wrapText="1"/>
    </xf>
    <xf numFmtId="0" fontId="24" fillId="14" borderId="9" xfId="3" applyFont="1" applyFill="1" applyBorder="1" applyAlignment="1">
      <alignment horizontal="center" vertical="center"/>
    </xf>
    <xf numFmtId="0" fontId="24" fillId="14" borderId="8" xfId="3" applyFont="1" applyFill="1" applyBorder="1" applyAlignment="1">
      <alignment horizontal="center" vertical="center"/>
    </xf>
    <xf numFmtId="0" fontId="24" fillId="14" borderId="9" xfId="3" applyFont="1" applyFill="1" applyBorder="1" applyAlignment="1">
      <alignment horizontal="center" vertical="center" wrapText="1"/>
    </xf>
    <xf numFmtId="0" fontId="24" fillId="14" borderId="11" xfId="3" applyFont="1" applyFill="1" applyBorder="1" applyAlignment="1">
      <alignment vertical="center" wrapText="1"/>
    </xf>
    <xf numFmtId="0" fontId="23" fillId="4" borderId="0" xfId="3" applyFont="1" applyFill="1" applyAlignment="1">
      <alignment vertical="center"/>
    </xf>
    <xf numFmtId="0" fontId="23" fillId="4" borderId="0" xfId="3" applyFont="1" applyFill="1" applyBorder="1" applyAlignment="1">
      <alignment vertical="center"/>
    </xf>
    <xf numFmtId="0" fontId="23" fillId="4" borderId="12" xfId="3" applyFill="1" applyBorder="1" applyAlignment="1">
      <alignment vertical="center"/>
    </xf>
    <xf numFmtId="0" fontId="23" fillId="4" borderId="13" xfId="3" applyFont="1" applyFill="1" applyBorder="1" applyAlignment="1">
      <alignment vertical="center"/>
    </xf>
    <xf numFmtId="0" fontId="23" fillId="4" borderId="13" xfId="3" applyFont="1" applyFill="1" applyBorder="1" applyAlignment="1">
      <alignment horizontal="center" vertical="center"/>
    </xf>
    <xf numFmtId="0" fontId="23" fillId="4" borderId="13" xfId="3" applyFill="1" applyBorder="1" applyAlignment="1">
      <alignment horizontal="center" vertical="center"/>
    </xf>
    <xf numFmtId="0" fontId="23" fillId="4" borderId="13" xfId="3" applyFill="1" applyBorder="1" applyAlignment="1">
      <alignment vertical="center"/>
    </xf>
    <xf numFmtId="0" fontId="23" fillId="4" borderId="13" xfId="3" applyFill="1" applyBorder="1" applyAlignment="1">
      <alignment vertical="center" wrapText="1"/>
    </xf>
    <xf numFmtId="0" fontId="23" fillId="4" borderId="14" xfId="3" applyFont="1" applyFill="1" applyBorder="1" applyAlignment="1">
      <alignment vertical="center" wrapText="1"/>
    </xf>
    <xf numFmtId="0" fontId="24" fillId="4" borderId="0" xfId="4" applyFont="1" applyFill="1" applyBorder="1" applyAlignment="1">
      <alignment vertical="center"/>
    </xf>
    <xf numFmtId="0" fontId="23" fillId="4" borderId="0" xfId="4" applyFill="1" applyBorder="1" applyAlignment="1">
      <alignment vertical="center"/>
    </xf>
    <xf numFmtId="0" fontId="23" fillId="4" borderId="15" xfId="3" applyFill="1" applyBorder="1" applyAlignment="1">
      <alignment vertical="center"/>
    </xf>
    <xf numFmtId="0" fontId="23" fillId="4" borderId="1" xfId="3" applyFill="1" applyBorder="1" applyAlignment="1">
      <alignment vertical="center"/>
    </xf>
    <xf numFmtId="0" fontId="23" fillId="4" borderId="1" xfId="3" applyFill="1" applyBorder="1" applyAlignment="1">
      <alignment horizontal="center" vertical="center"/>
    </xf>
    <xf numFmtId="0" fontId="23" fillId="4" borderId="1" xfId="3" applyFont="1" applyFill="1" applyBorder="1" applyAlignment="1">
      <alignment vertical="center" wrapText="1"/>
    </xf>
    <xf numFmtId="0" fontId="23" fillId="0" borderId="16" xfId="3" applyFont="1" applyFill="1" applyBorder="1" applyAlignment="1">
      <alignment vertical="center" wrapText="1"/>
    </xf>
    <xf numFmtId="0" fontId="24" fillId="4" borderId="0" xfId="4" applyFont="1" applyFill="1" applyBorder="1" applyAlignment="1">
      <alignment horizontal="center" vertical="center"/>
    </xf>
    <xf numFmtId="0" fontId="24" fillId="4" borderId="0" xfId="4" applyFont="1" applyFill="1" applyBorder="1" applyAlignment="1">
      <alignment horizontal="center" vertical="center" wrapText="1"/>
    </xf>
    <xf numFmtId="0" fontId="27" fillId="15" borderId="17" xfId="3" applyFont="1" applyFill="1" applyBorder="1" applyAlignment="1">
      <alignment vertical="center"/>
    </xf>
    <xf numFmtId="0" fontId="23" fillId="15" borderId="4" xfId="3" applyFill="1" applyBorder="1" applyAlignment="1">
      <alignment vertical="center"/>
    </xf>
    <xf numFmtId="0" fontId="23" fillId="15" borderId="4" xfId="3" applyFill="1" applyBorder="1" applyAlignment="1">
      <alignment horizontal="center" vertical="center"/>
    </xf>
    <xf numFmtId="0" fontId="23" fillId="15" borderId="4" xfId="3" applyFill="1" applyBorder="1" applyAlignment="1">
      <alignment vertical="center" wrapText="1"/>
    </xf>
    <xf numFmtId="0" fontId="23" fillId="15" borderId="18" xfId="3" applyFill="1" applyBorder="1" applyAlignment="1">
      <alignment vertical="center" wrapText="1"/>
    </xf>
    <xf numFmtId="0" fontId="23" fillId="4" borderId="0" xfId="4" applyFill="1" applyBorder="1" applyAlignment="1">
      <alignment horizontal="center" vertical="center"/>
    </xf>
    <xf numFmtId="43" fontId="23" fillId="4" borderId="0" xfId="4" applyNumberFormat="1" applyFill="1" applyBorder="1" applyAlignment="1">
      <alignment vertical="center"/>
    </xf>
    <xf numFmtId="0" fontId="24" fillId="0" borderId="19" xfId="3" applyFont="1" applyFill="1" applyBorder="1" applyAlignment="1">
      <alignment vertical="top" wrapText="1"/>
    </xf>
    <xf numFmtId="0" fontId="23" fillId="0" borderId="1" xfId="3" applyFont="1" applyFill="1" applyBorder="1" applyAlignment="1">
      <alignment horizontal="left" vertical="top" wrapText="1"/>
    </xf>
    <xf numFmtId="0" fontId="23" fillId="0" borderId="1" xfId="3" applyFont="1" applyFill="1" applyBorder="1" applyAlignment="1">
      <alignment horizontal="center" vertical="top" wrapText="1"/>
    </xf>
    <xf numFmtId="0" fontId="23" fillId="0" borderId="1" xfId="3" applyFont="1" applyFill="1" applyBorder="1" applyAlignment="1">
      <alignment horizontal="center" vertical="top"/>
    </xf>
    <xf numFmtId="167" fontId="23" fillId="0" borderId="1" xfId="1" applyNumberFormat="1" applyFont="1" applyFill="1" applyBorder="1" applyAlignment="1">
      <alignment vertical="top"/>
    </xf>
    <xf numFmtId="0" fontId="24" fillId="0" borderId="1" xfId="3" applyFont="1" applyFill="1" applyBorder="1" applyAlignment="1">
      <alignment vertical="top"/>
    </xf>
    <xf numFmtId="0" fontId="23" fillId="0" borderId="1" xfId="3" applyFont="1" applyFill="1" applyBorder="1" applyAlignment="1">
      <alignment vertical="top" wrapText="1"/>
    </xf>
    <xf numFmtId="0" fontId="23" fillId="0" borderId="16" xfId="3" applyFont="1" applyFill="1" applyBorder="1" applyAlignment="1">
      <alignment vertical="top" wrapText="1"/>
    </xf>
    <xf numFmtId="168" fontId="29" fillId="4" borderId="0" xfId="3" applyNumberFormat="1" applyFont="1" applyFill="1" applyAlignment="1">
      <alignment vertical="center"/>
    </xf>
    <xf numFmtId="0" fontId="23" fillId="0" borderId="5" xfId="3" applyFont="1" applyFill="1" applyBorder="1" applyAlignment="1">
      <alignment horizontal="left" vertical="top" wrapText="1"/>
    </xf>
    <xf numFmtId="0" fontId="23" fillId="0" borderId="5" xfId="3" applyFont="1" applyFill="1" applyBorder="1" applyAlignment="1">
      <alignment horizontal="center" vertical="top" wrapText="1"/>
    </xf>
    <xf numFmtId="0" fontId="23" fillId="0" borderId="5" xfId="3" applyFont="1" applyFill="1" applyBorder="1" applyAlignment="1">
      <alignment horizontal="center" vertical="top"/>
    </xf>
    <xf numFmtId="167" fontId="23" fillId="0" borderId="5" xfId="1" applyNumberFormat="1" applyFont="1" applyFill="1" applyBorder="1" applyAlignment="1">
      <alignment vertical="top"/>
    </xf>
    <xf numFmtId="0" fontId="24" fillId="0" borderId="5" xfId="3" applyFont="1" applyFill="1" applyBorder="1" applyAlignment="1">
      <alignment vertical="top"/>
    </xf>
    <xf numFmtId="0" fontId="23" fillId="0" borderId="5" xfId="3" applyFont="1" applyFill="1" applyBorder="1" applyAlignment="1">
      <alignment vertical="top" wrapText="1"/>
    </xf>
    <xf numFmtId="0" fontId="23" fillId="0" borderId="20" xfId="3" applyFont="1" applyFill="1" applyBorder="1" applyAlignment="1">
      <alignment vertical="top" wrapText="1"/>
    </xf>
    <xf numFmtId="0" fontId="24" fillId="0" borderId="15" xfId="3" applyFont="1" applyFill="1" applyBorder="1" applyAlignment="1">
      <alignment vertical="top"/>
    </xf>
    <xf numFmtId="4" fontId="23" fillId="0" borderId="1" xfId="3" applyNumberFormat="1" applyFill="1" applyBorder="1" applyAlignment="1">
      <alignment vertical="top"/>
    </xf>
    <xf numFmtId="0" fontId="23" fillId="0" borderId="1" xfId="3" applyFont="1" applyFill="1" applyBorder="1" applyAlignment="1">
      <alignment vertical="top"/>
    </xf>
    <xf numFmtId="41" fontId="23" fillId="0" borderId="1" xfId="1" applyFont="1" applyFill="1" applyBorder="1" applyAlignment="1">
      <alignment vertical="top" wrapText="1"/>
    </xf>
    <xf numFmtId="0" fontId="23" fillId="0" borderId="0" xfId="3" applyFill="1" applyAlignment="1">
      <alignment vertical="center"/>
    </xf>
    <xf numFmtId="0" fontId="23" fillId="0" borderId="0" xfId="4" applyFill="1" applyBorder="1" applyAlignment="1">
      <alignment horizontal="center" vertical="center"/>
    </xf>
    <xf numFmtId="43" fontId="23" fillId="0" borderId="0" xfId="4" applyNumberFormat="1" applyFill="1" applyBorder="1" applyAlignment="1">
      <alignment vertical="center"/>
    </xf>
    <xf numFmtId="0" fontId="24" fillId="0" borderId="21" xfId="3" applyFont="1" applyFill="1" applyBorder="1" applyAlignment="1">
      <alignment horizontal="left" vertical="top"/>
    </xf>
    <xf numFmtId="0" fontId="23" fillId="0" borderId="22" xfId="3" applyFont="1" applyFill="1" applyBorder="1" applyAlignment="1">
      <alignment vertical="top" wrapText="1"/>
    </xf>
    <xf numFmtId="0" fontId="23" fillId="4" borderId="1" xfId="3" applyFont="1" applyFill="1" applyBorder="1" applyAlignment="1">
      <alignment horizontal="center" vertical="top" wrapText="1"/>
    </xf>
    <xf numFmtId="0" fontId="23" fillId="0" borderId="22" xfId="3" applyFont="1" applyFill="1" applyBorder="1" applyAlignment="1">
      <alignment horizontal="center" vertical="top"/>
    </xf>
    <xf numFmtId="167" fontId="23" fillId="0" borderId="22" xfId="1" applyNumberFormat="1" applyFont="1" applyFill="1" applyBorder="1" applyAlignment="1">
      <alignment vertical="top"/>
    </xf>
    <xf numFmtId="0" fontId="23" fillId="0" borderId="5" xfId="3" applyFont="1" applyFill="1" applyBorder="1" applyAlignment="1">
      <alignment vertical="top"/>
    </xf>
    <xf numFmtId="43" fontId="24" fillId="0" borderId="22" xfId="3" applyNumberFormat="1" applyFont="1" applyFill="1" applyBorder="1" applyAlignment="1">
      <alignment horizontal="left" vertical="top" wrapText="1"/>
    </xf>
    <xf numFmtId="39" fontId="23" fillId="0" borderId="23" xfId="3" applyNumberFormat="1" applyFont="1" applyFill="1" applyBorder="1" applyAlignment="1">
      <alignment horizontal="left" vertical="top" wrapText="1"/>
    </xf>
    <xf numFmtId="168" fontId="23" fillId="4" borderId="0" xfId="1" applyNumberFormat="1" applyFont="1" applyFill="1" applyBorder="1" applyAlignment="1">
      <alignment horizontal="center" vertical="center"/>
    </xf>
    <xf numFmtId="0" fontId="24" fillId="4" borderId="24" xfId="3" applyFont="1" applyFill="1" applyBorder="1" applyAlignment="1">
      <alignment vertical="top"/>
    </xf>
    <xf numFmtId="0" fontId="23" fillId="0" borderId="25" xfId="3" applyFont="1" applyFill="1" applyBorder="1" applyAlignment="1">
      <alignment vertical="top" wrapText="1"/>
    </xf>
    <xf numFmtId="0" fontId="23" fillId="4" borderId="25" xfId="3" applyFont="1" applyFill="1" applyBorder="1" applyAlignment="1">
      <alignment horizontal="center" vertical="top" wrapText="1"/>
    </xf>
    <xf numFmtId="0" fontId="23" fillId="4" borderId="25" xfId="3" applyFont="1" applyFill="1" applyBorder="1" applyAlignment="1">
      <alignment horizontal="center" vertical="top"/>
    </xf>
    <xf numFmtId="168" fontId="23" fillId="4" borderId="25" xfId="1" applyNumberFormat="1" applyFont="1" applyFill="1" applyBorder="1" applyAlignment="1">
      <alignment vertical="top"/>
    </xf>
    <xf numFmtId="0" fontId="23" fillId="0" borderId="25" xfId="3" applyFont="1" applyFill="1" applyBorder="1" applyAlignment="1">
      <alignment vertical="top"/>
    </xf>
    <xf numFmtId="0" fontId="23" fillId="4" borderId="25" xfId="3" applyFill="1" applyBorder="1" applyAlignment="1">
      <alignment vertical="top" wrapText="1"/>
    </xf>
    <xf numFmtId="0" fontId="23" fillId="4" borderId="26" xfId="3" applyFont="1" applyFill="1" applyBorder="1" applyAlignment="1">
      <alignment vertical="top" wrapText="1"/>
    </xf>
    <xf numFmtId="0" fontId="30" fillId="0" borderId="24" xfId="3" applyFont="1" applyFill="1" applyBorder="1" applyAlignment="1">
      <alignment horizontal="left" vertical="top" wrapText="1"/>
    </xf>
    <xf numFmtId="0" fontId="23" fillId="0" borderId="25" xfId="3" applyFont="1" applyFill="1" applyBorder="1" applyAlignment="1">
      <alignment horizontal="left" vertical="top" wrapText="1"/>
    </xf>
    <xf numFmtId="0" fontId="24" fillId="0" borderId="25" xfId="3" applyFont="1" applyFill="1" applyBorder="1" applyAlignment="1">
      <alignment horizontal="center" vertical="top" wrapText="1"/>
    </xf>
    <xf numFmtId="0" fontId="24" fillId="0" borderId="25" xfId="3" applyFont="1" applyFill="1" applyBorder="1" applyAlignment="1">
      <alignment horizontal="center" vertical="top"/>
    </xf>
    <xf numFmtId="167" fontId="24" fillId="0" borderId="25" xfId="1" applyNumberFormat="1" applyFont="1" applyFill="1" applyBorder="1" applyAlignment="1">
      <alignment vertical="top"/>
    </xf>
    <xf numFmtId="168" fontId="23" fillId="0" borderId="25" xfId="3" applyNumberFormat="1" applyFont="1" applyFill="1" applyBorder="1" applyAlignment="1">
      <alignment horizontal="left" vertical="top" wrapText="1"/>
    </xf>
    <xf numFmtId="167" fontId="23" fillId="0" borderId="26" xfId="1" applyNumberFormat="1" applyFont="1" applyFill="1" applyBorder="1" applyAlignment="1">
      <alignment vertical="top" wrapText="1"/>
    </xf>
    <xf numFmtId="0" fontId="27" fillId="15" borderId="27" xfId="3" applyFont="1" applyFill="1" applyBorder="1" applyAlignment="1">
      <alignment vertical="top"/>
    </xf>
    <xf numFmtId="0" fontId="23" fillId="15" borderId="6" xfId="3" applyFont="1" applyFill="1" applyBorder="1" applyAlignment="1">
      <alignment vertical="top" wrapText="1"/>
    </xf>
    <xf numFmtId="0" fontId="23" fillId="15" borderId="6" xfId="3" applyFont="1" applyFill="1" applyBorder="1" applyAlignment="1">
      <alignment horizontal="center" vertical="top" wrapText="1"/>
    </xf>
    <xf numFmtId="0" fontId="23" fillId="15" borderId="6" xfId="3" applyFont="1" applyFill="1" applyBorder="1" applyAlignment="1">
      <alignment horizontal="center" vertical="top"/>
    </xf>
    <xf numFmtId="0" fontId="23" fillId="15" borderId="6" xfId="3" applyFont="1" applyFill="1" applyBorder="1" applyAlignment="1">
      <alignment vertical="top"/>
    </xf>
    <xf numFmtId="0" fontId="23" fillId="15" borderId="6" xfId="3" applyFill="1" applyBorder="1" applyAlignment="1">
      <alignment vertical="top" wrapText="1"/>
    </xf>
    <xf numFmtId="0" fontId="23" fillId="15" borderId="28" xfId="3" applyFont="1" applyFill="1" applyBorder="1" applyAlignment="1">
      <alignment vertical="top" wrapText="1"/>
    </xf>
    <xf numFmtId="43" fontId="23" fillId="4" borderId="0" xfId="3" applyNumberFormat="1" applyFill="1" applyAlignment="1">
      <alignment vertical="center"/>
    </xf>
    <xf numFmtId="0" fontId="27" fillId="0" borderId="27" xfId="3" applyFont="1" applyFill="1" applyBorder="1" applyAlignment="1">
      <alignment vertical="top"/>
    </xf>
    <xf numFmtId="0" fontId="23" fillId="0" borderId="6" xfId="3" applyFont="1" applyFill="1" applyBorder="1" applyAlignment="1">
      <alignment vertical="top" wrapText="1"/>
    </xf>
    <xf numFmtId="0" fontId="23" fillId="0" borderId="6" xfId="3" applyFont="1" applyFill="1" applyBorder="1" applyAlignment="1">
      <alignment horizontal="center" vertical="top" wrapText="1"/>
    </xf>
    <xf numFmtId="0" fontId="23" fillId="0" borderId="6" xfId="3" applyFont="1" applyFill="1" applyBorder="1" applyAlignment="1">
      <alignment horizontal="center" vertical="top"/>
    </xf>
    <xf numFmtId="0" fontId="23" fillId="0" borderId="6" xfId="3" applyFont="1" applyFill="1" applyBorder="1" applyAlignment="1">
      <alignment vertical="top"/>
    </xf>
    <xf numFmtId="0" fontId="23" fillId="0" borderId="6" xfId="3" applyFill="1" applyBorder="1" applyAlignment="1">
      <alignment vertical="top" wrapText="1"/>
    </xf>
    <xf numFmtId="167" fontId="23" fillId="0" borderId="6" xfId="1" applyNumberFormat="1" applyFont="1" applyFill="1" applyBorder="1" applyAlignment="1">
      <alignment vertical="top"/>
    </xf>
    <xf numFmtId="0" fontId="23" fillId="0" borderId="28" xfId="3" applyFont="1" applyFill="1" applyBorder="1" applyAlignment="1">
      <alignment vertical="top" wrapText="1"/>
    </xf>
    <xf numFmtId="0" fontId="30" fillId="4" borderId="15" xfId="3" applyFont="1" applyFill="1" applyBorder="1" applyAlignment="1">
      <alignment vertical="top"/>
    </xf>
    <xf numFmtId="0" fontId="5" fillId="0" borderId="1" xfId="3" applyFont="1" applyFill="1" applyBorder="1" applyAlignment="1">
      <alignment horizontal="left" vertical="top" wrapText="1"/>
    </xf>
    <xf numFmtId="0" fontId="24" fillId="0" borderId="1" xfId="3" applyFont="1" applyFill="1" applyBorder="1" applyAlignment="1">
      <alignment horizontal="center" vertical="top" wrapText="1"/>
    </xf>
    <xf numFmtId="0" fontId="23" fillId="4" borderId="1" xfId="3" applyFont="1" applyFill="1" applyBorder="1" applyAlignment="1">
      <alignment horizontal="center" vertical="top"/>
    </xf>
    <xf numFmtId="167" fontId="24" fillId="4" borderId="1" xfId="1" applyNumberFormat="1" applyFont="1" applyFill="1" applyBorder="1" applyAlignment="1">
      <alignment vertical="top"/>
    </xf>
    <xf numFmtId="0" fontId="24" fillId="0" borderId="27" xfId="3" applyFont="1" applyFill="1" applyBorder="1" applyAlignment="1">
      <alignment horizontal="center" vertical="top" wrapText="1"/>
    </xf>
    <xf numFmtId="0" fontId="24" fillId="0" borderId="6" xfId="3" applyFont="1" applyFill="1" applyBorder="1" applyAlignment="1">
      <alignment horizontal="center" vertical="top" wrapText="1"/>
    </xf>
    <xf numFmtId="0" fontId="24" fillId="0" borderId="6" xfId="3" applyFont="1" applyFill="1" applyBorder="1" applyAlignment="1">
      <alignment horizontal="center" vertical="top"/>
    </xf>
    <xf numFmtId="168" fontId="24" fillId="0" borderId="6" xfId="1" applyNumberFormat="1" applyFont="1" applyFill="1" applyBorder="1" applyAlignment="1">
      <alignment vertical="top"/>
    </xf>
    <xf numFmtId="0" fontId="24" fillId="0" borderId="6" xfId="3" applyFont="1" applyFill="1" applyBorder="1" applyAlignment="1">
      <alignment vertical="top"/>
    </xf>
    <xf numFmtId="0" fontId="24" fillId="0" borderId="6" xfId="3" applyFont="1" applyFill="1" applyBorder="1" applyAlignment="1">
      <alignment vertical="top" wrapText="1"/>
    </xf>
    <xf numFmtId="0" fontId="24" fillId="0" borderId="28" xfId="3" applyFont="1" applyFill="1" applyBorder="1" applyAlignment="1">
      <alignment vertical="top" wrapText="1"/>
    </xf>
    <xf numFmtId="0" fontId="23" fillId="4" borderId="0" xfId="3" applyFill="1" applyBorder="1" applyAlignment="1">
      <alignment vertical="center"/>
    </xf>
    <xf numFmtId="0" fontId="23" fillId="4" borderId="0" xfId="3" applyFill="1" applyAlignment="1">
      <alignment vertical="top"/>
    </xf>
    <xf numFmtId="0" fontId="23" fillId="4" borderId="0" xfId="3" applyFont="1" applyFill="1" applyAlignment="1">
      <alignment horizontal="center" vertical="top"/>
    </xf>
    <xf numFmtId="0" fontId="23" fillId="4" borderId="0" xfId="3" applyFont="1" applyFill="1" applyAlignment="1">
      <alignment vertical="top"/>
    </xf>
    <xf numFmtId="0" fontId="23" fillId="4" borderId="0" xfId="3" applyFill="1" applyAlignment="1">
      <alignment vertical="top" wrapText="1"/>
    </xf>
    <xf numFmtId="0" fontId="30" fillId="0" borderId="29" xfId="3" applyFont="1" applyFill="1" applyBorder="1" applyAlignment="1">
      <alignment horizontal="center" vertical="top" wrapText="1"/>
    </xf>
    <xf numFmtId="0" fontId="5" fillId="0" borderId="29" xfId="3" applyFont="1" applyFill="1" applyBorder="1" applyAlignment="1">
      <alignment vertical="top" wrapText="1"/>
    </xf>
    <xf numFmtId="0" fontId="24" fillId="0" borderId="29" xfId="3" applyFont="1" applyFill="1" applyBorder="1" applyAlignment="1">
      <alignment horizontal="center" vertical="top" wrapText="1"/>
    </xf>
    <xf numFmtId="0" fontId="24" fillId="0" borderId="29" xfId="3" applyFont="1" applyFill="1" applyBorder="1" applyAlignment="1">
      <alignment horizontal="center" vertical="top"/>
    </xf>
    <xf numFmtId="167" fontId="24" fillId="0" borderId="29" xfId="1" applyNumberFormat="1" applyFont="1" applyFill="1" applyBorder="1" applyAlignment="1">
      <alignment vertical="top"/>
    </xf>
    <xf numFmtId="0" fontId="23" fillId="0" borderId="29" xfId="3" applyFont="1" applyFill="1" applyBorder="1" applyAlignment="1">
      <alignment vertical="top"/>
    </xf>
    <xf numFmtId="0" fontId="23" fillId="0" borderId="29" xfId="3" applyFont="1" applyFill="1" applyBorder="1" applyAlignment="1">
      <alignment horizontal="left" vertical="top" wrapText="1"/>
    </xf>
    <xf numFmtId="0" fontId="24" fillId="0" borderId="30" xfId="3" applyFont="1" applyFill="1" applyBorder="1" applyAlignment="1">
      <alignment vertical="top" wrapText="1"/>
    </xf>
    <xf numFmtId="0" fontId="24" fillId="14" borderId="1" xfId="3" applyFont="1" applyFill="1" applyBorder="1" applyAlignment="1">
      <alignment horizontal="center" vertical="center"/>
    </xf>
    <xf numFmtId="0" fontId="24" fillId="14" borderId="1" xfId="3" applyFont="1" applyFill="1" applyBorder="1" applyAlignment="1">
      <alignment horizontal="center" vertical="center" wrapText="1"/>
    </xf>
    <xf numFmtId="0" fontId="23" fillId="4" borderId="0" xfId="3" applyFont="1" applyFill="1" applyAlignment="1">
      <alignment vertical="center" wrapText="1"/>
    </xf>
    <xf numFmtId="0" fontId="23" fillId="4" borderId="0" xfId="3" applyFont="1" applyFill="1" applyAlignment="1">
      <alignment vertical="top" wrapText="1"/>
    </xf>
    <xf numFmtId="0" fontId="24" fillId="5" borderId="0" xfId="3" applyFont="1" applyFill="1" applyAlignment="1">
      <alignment vertical="center"/>
    </xf>
    <xf numFmtId="0" fontId="23" fillId="5" borderId="0" xfId="3" applyFill="1" applyAlignment="1">
      <alignment vertical="center"/>
    </xf>
    <xf numFmtId="0" fontId="23" fillId="5" borderId="0" xfId="3" applyFill="1" applyAlignment="1">
      <alignment horizontal="center" vertical="center"/>
    </xf>
    <xf numFmtId="4" fontId="23" fillId="4" borderId="1" xfId="1" applyNumberFormat="1" applyFont="1" applyFill="1" applyBorder="1" applyAlignment="1">
      <alignment horizontal="center" vertical="center"/>
    </xf>
    <xf numFmtId="4" fontId="23" fillId="4" borderId="1" xfId="1" applyNumberFormat="1" applyFont="1" applyFill="1" applyBorder="1" applyAlignment="1">
      <alignment horizontal="center" vertical="center" wrapText="1"/>
    </xf>
    <xf numFmtId="4" fontId="23" fillId="4" borderId="0" xfId="3" applyNumberFormat="1" applyFill="1" applyAlignment="1">
      <alignment vertical="center"/>
    </xf>
    <xf numFmtId="4" fontId="23" fillId="4" borderId="0" xfId="3" applyNumberFormat="1" applyFont="1" applyFill="1" applyAlignment="1">
      <alignment vertical="center"/>
    </xf>
    <xf numFmtId="0" fontId="24" fillId="4" borderId="1" xfId="3" applyFont="1" applyFill="1" applyBorder="1" applyAlignment="1">
      <alignment horizontal="center" vertical="center"/>
    </xf>
    <xf numFmtId="4" fontId="24" fillId="4" borderId="1" xfId="1" applyNumberFormat="1" applyFont="1" applyFill="1" applyBorder="1" applyAlignment="1">
      <alignment horizontal="center" vertical="center"/>
    </xf>
    <xf numFmtId="4" fontId="24" fillId="4" borderId="1" xfId="3" applyNumberFormat="1" applyFont="1" applyFill="1" applyBorder="1" applyAlignment="1">
      <alignment horizontal="center" vertical="center"/>
    </xf>
    <xf numFmtId="0" fontId="23" fillId="4" borderId="0" xfId="3" applyFont="1" applyFill="1" applyAlignment="1">
      <alignment horizontal="center" vertical="center"/>
    </xf>
    <xf numFmtId="0" fontId="23" fillId="4" borderId="0" xfId="3" applyFont="1" applyFill="1" applyAlignment="1">
      <alignment horizontal="right" vertical="center"/>
    </xf>
    <xf numFmtId="167" fontId="23" fillId="4" borderId="0" xfId="1" applyNumberFormat="1" applyFont="1" applyFill="1" applyAlignment="1">
      <alignment vertical="center"/>
    </xf>
    <xf numFmtId="0" fontId="19" fillId="0" borderId="0" xfId="0" applyFont="1" applyFill="1"/>
    <xf numFmtId="0" fontId="19" fillId="0" borderId="0" xfId="0" applyFont="1" applyFill="1" applyAlignment="1">
      <alignment horizontal="center"/>
    </xf>
    <xf numFmtId="0" fontId="32" fillId="0" borderId="0" xfId="0" applyFont="1" applyFill="1" applyBorder="1"/>
    <xf numFmtId="0" fontId="19" fillId="0" borderId="0" xfId="0" applyFont="1" applyFill="1" applyBorder="1"/>
    <xf numFmtId="0" fontId="19" fillId="16" borderId="31" xfId="0" applyFont="1" applyFill="1" applyBorder="1"/>
    <xf numFmtId="0" fontId="19" fillId="16" borderId="32" xfId="0" applyFont="1" applyFill="1" applyBorder="1"/>
    <xf numFmtId="0" fontId="19" fillId="16" borderId="33" xfId="0" applyFont="1" applyFill="1" applyBorder="1"/>
    <xf numFmtId="0" fontId="19" fillId="16" borderId="34" xfId="0" applyFont="1" applyFill="1" applyBorder="1"/>
    <xf numFmtId="0" fontId="19" fillId="17" borderId="6" xfId="0" applyFont="1" applyFill="1" applyBorder="1" applyAlignment="1">
      <alignment horizontal="center" wrapText="1"/>
    </xf>
    <xf numFmtId="0" fontId="19" fillId="17" borderId="36" xfId="0" applyFont="1" applyFill="1" applyBorder="1" applyAlignment="1">
      <alignment horizontal="center" wrapText="1"/>
    </xf>
    <xf numFmtId="0" fontId="19" fillId="17" borderId="25" xfId="0" applyFont="1" applyFill="1" applyBorder="1" applyAlignment="1">
      <alignment horizontal="center" vertical="center"/>
    </xf>
    <xf numFmtId="0" fontId="19" fillId="17" borderId="39" xfId="0" applyFont="1" applyFill="1" applyBorder="1" applyAlignment="1">
      <alignment horizontal="center" vertical="center"/>
    </xf>
    <xf numFmtId="0" fontId="19" fillId="0" borderId="40" xfId="0" applyFont="1" applyFill="1" applyBorder="1" applyAlignment="1">
      <alignment horizontal="center"/>
    </xf>
    <xf numFmtId="0" fontId="19" fillId="0" borderId="6" xfId="0" applyFont="1" applyFill="1" applyBorder="1"/>
    <xf numFmtId="166" fontId="19" fillId="0" borderId="6" xfId="0" applyNumberFormat="1" applyFont="1" applyFill="1" applyBorder="1"/>
    <xf numFmtId="166" fontId="19" fillId="0" borderId="36" xfId="0" applyNumberFormat="1" applyFont="1" applyFill="1" applyBorder="1"/>
    <xf numFmtId="0" fontId="19" fillId="0" borderId="41" xfId="0" applyFont="1" applyFill="1" applyBorder="1" applyAlignment="1">
      <alignment horizontal="center"/>
    </xf>
    <xf numFmtId="0" fontId="19" fillId="0" borderId="1" xfId="0" applyFont="1" applyFill="1" applyBorder="1"/>
    <xf numFmtId="166" fontId="19" fillId="0" borderId="1" xfId="0" applyNumberFormat="1" applyFont="1" applyFill="1" applyBorder="1"/>
    <xf numFmtId="166" fontId="19" fillId="0" borderId="42" xfId="0" applyNumberFormat="1" applyFont="1" applyFill="1" applyBorder="1"/>
    <xf numFmtId="0" fontId="19" fillId="9" borderId="41" xfId="0" applyFont="1" applyFill="1" applyBorder="1" applyAlignment="1">
      <alignment horizontal="center"/>
    </xf>
    <xf numFmtId="0" fontId="19" fillId="9" borderId="1" xfId="0" applyFont="1" applyFill="1" applyBorder="1"/>
    <xf numFmtId="166" fontId="19" fillId="9" borderId="1" xfId="0" applyNumberFormat="1" applyFont="1" applyFill="1" applyBorder="1"/>
    <xf numFmtId="166" fontId="19" fillId="9" borderId="42" xfId="0" applyNumberFormat="1" applyFont="1" applyFill="1" applyBorder="1"/>
    <xf numFmtId="0" fontId="19" fillId="0" borderId="43" xfId="0" applyFont="1" applyFill="1" applyBorder="1" applyAlignment="1">
      <alignment horizontal="center"/>
    </xf>
    <xf numFmtId="0" fontId="19" fillId="0" borderId="25" xfId="0" applyFont="1" applyFill="1" applyBorder="1"/>
    <xf numFmtId="166" fontId="19" fillId="0" borderId="25" xfId="0" applyNumberFormat="1" applyFont="1" applyFill="1" applyBorder="1"/>
    <xf numFmtId="166" fontId="19" fillId="0" borderId="39" xfId="0" applyNumberFormat="1" applyFont="1" applyFill="1" applyBorder="1"/>
    <xf numFmtId="166" fontId="32" fillId="17" borderId="47" xfId="0" applyNumberFormat="1" applyFont="1" applyFill="1" applyBorder="1"/>
    <xf numFmtId="166" fontId="32" fillId="17" borderId="48" xfId="0" applyNumberFormat="1" applyFont="1" applyFill="1" applyBorder="1"/>
    <xf numFmtId="166" fontId="19" fillId="0" borderId="0" xfId="0" applyNumberFormat="1" applyFont="1" applyFill="1" applyBorder="1"/>
    <xf numFmtId="0" fontId="19" fillId="0" borderId="31" xfId="0" applyFont="1" applyFill="1" applyBorder="1" applyAlignment="1">
      <alignment horizontal="center"/>
    </xf>
    <xf numFmtId="0" fontId="19" fillId="0" borderId="49" xfId="0" applyFont="1" applyFill="1" applyBorder="1"/>
    <xf numFmtId="166" fontId="19" fillId="0" borderId="49" xfId="0" applyNumberFormat="1" applyFont="1" applyFill="1" applyBorder="1"/>
    <xf numFmtId="166" fontId="19" fillId="0" borderId="34" xfId="0" applyNumberFormat="1" applyFont="1" applyFill="1" applyBorder="1"/>
    <xf numFmtId="0" fontId="19" fillId="0" borderId="50" xfId="0" applyFont="1" applyFill="1" applyBorder="1" applyAlignment="1">
      <alignment horizontal="center"/>
    </xf>
    <xf numFmtId="0" fontId="19" fillId="0" borderId="51" xfId="0" applyFont="1" applyFill="1" applyBorder="1" applyAlignment="1">
      <alignment horizontal="center"/>
    </xf>
    <xf numFmtId="0" fontId="19" fillId="0" borderId="52" xfId="0" applyFont="1" applyFill="1" applyBorder="1" applyAlignment="1">
      <alignment horizontal="center"/>
    </xf>
    <xf numFmtId="0" fontId="32" fillId="0" borderId="0" xfId="0" applyFont="1" applyFill="1" applyBorder="1" applyAlignment="1">
      <alignment horizontal="left"/>
    </xf>
    <xf numFmtId="166" fontId="32" fillId="0" borderId="0" xfId="0" applyNumberFormat="1" applyFont="1" applyFill="1" applyBorder="1"/>
    <xf numFmtId="0" fontId="19" fillId="0" borderId="54" xfId="0" applyFont="1" applyFill="1" applyBorder="1" applyAlignment="1">
      <alignment horizontal="center"/>
    </xf>
    <xf numFmtId="0" fontId="19" fillId="0" borderId="49" xfId="0" applyFont="1" applyFill="1" applyBorder="1" applyAlignment="1">
      <alignment horizontal="left"/>
    </xf>
    <xf numFmtId="0" fontId="19" fillId="0" borderId="1" xfId="0" applyFont="1" applyFill="1" applyBorder="1" applyAlignment="1">
      <alignment horizontal="left"/>
    </xf>
    <xf numFmtId="0" fontId="19" fillId="0" borderId="25" xfId="0" applyFont="1" applyFill="1" applyBorder="1" applyAlignment="1">
      <alignment horizontal="left"/>
    </xf>
    <xf numFmtId="166" fontId="19" fillId="0" borderId="0" xfId="0" applyNumberFormat="1" applyFont="1" applyFill="1"/>
    <xf numFmtId="166" fontId="32" fillId="18" borderId="47" xfId="0" applyNumberFormat="1" applyFont="1" applyFill="1" applyBorder="1"/>
    <xf numFmtId="17" fontId="0" fillId="16" borderId="1" xfId="0" applyNumberFormat="1" applyFill="1" applyBorder="1" applyAlignment="1">
      <alignment horizontal="center"/>
    </xf>
    <xf numFmtId="4" fontId="0" fillId="0" borderId="0" xfId="0" applyNumberFormat="1" applyFill="1" applyAlignment="1">
      <alignment vertical="center"/>
    </xf>
    <xf numFmtId="2" fontId="16" fillId="9" borderId="1" xfId="0" quotePrefix="1" applyNumberFormat="1" applyFont="1" applyFill="1" applyBorder="1"/>
    <xf numFmtId="0" fontId="23" fillId="13" borderId="0" xfId="3" applyFont="1" applyFill="1" applyAlignment="1">
      <alignment horizontal="left" vertical="top" wrapText="1"/>
    </xf>
    <xf numFmtId="0" fontId="23" fillId="13" borderId="0" xfId="3" applyFont="1" applyFill="1" applyAlignment="1">
      <alignment horizontal="justify" vertical="center" wrapText="1"/>
    </xf>
    <xf numFmtId="0" fontId="3" fillId="4" borderId="0" xfId="3" applyFont="1" applyFill="1" applyAlignment="1">
      <alignment horizontal="center" vertical="center"/>
    </xf>
    <xf numFmtId="0" fontId="24" fillId="14" borderId="7" xfId="3" applyFont="1" applyFill="1" applyBorder="1" applyAlignment="1">
      <alignment horizontal="center" vertical="center"/>
    </xf>
    <xf numFmtId="0" fontId="24" fillId="14" borderId="8" xfId="3" applyFont="1" applyFill="1" applyBorder="1" applyAlignment="1">
      <alignment horizontal="center" vertical="center"/>
    </xf>
    <xf numFmtId="0" fontId="24" fillId="14" borderId="10" xfId="3" applyFont="1" applyFill="1" applyBorder="1" applyAlignment="1">
      <alignment horizontal="center" vertical="center"/>
    </xf>
    <xf numFmtId="4" fontId="7" fillId="0" borderId="3" xfId="0" applyNumberFormat="1" applyFont="1" applyFill="1" applyBorder="1" applyAlignment="1">
      <alignment horizontal="center" vertical="center"/>
    </xf>
    <xf numFmtId="4" fontId="7" fillId="0" borderId="4" xfId="0" applyNumberFormat="1" applyFont="1" applyFill="1" applyBorder="1" applyAlignment="1">
      <alignment horizontal="center" vertical="center"/>
    </xf>
    <xf numFmtId="4" fontId="7" fillId="0" borderId="2" xfId="0" applyNumberFormat="1" applyFont="1" applyFill="1" applyBorder="1" applyAlignment="1">
      <alignment horizontal="center" vertical="center"/>
    </xf>
    <xf numFmtId="0" fontId="7" fillId="0" borderId="1" xfId="0" applyFont="1" applyFill="1" applyBorder="1" applyAlignment="1">
      <alignment horizontal="center" vertical="center"/>
    </xf>
    <xf numFmtId="4" fontId="7" fillId="0" borderId="1" xfId="0" applyNumberFormat="1" applyFont="1" applyFill="1" applyBorder="1" applyAlignment="1">
      <alignment horizontal="center" vertical="center"/>
    </xf>
    <xf numFmtId="4" fontId="4" fillId="0" borderId="3"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17" fontId="9" fillId="12" borderId="3" xfId="0" applyNumberFormat="1" applyFont="1" applyFill="1" applyBorder="1" applyAlignment="1">
      <alignment horizontal="center"/>
    </xf>
    <xf numFmtId="17" fontId="9" fillId="12" borderId="4" xfId="0" applyNumberFormat="1" applyFont="1" applyFill="1" applyBorder="1" applyAlignment="1">
      <alignment horizontal="center"/>
    </xf>
    <xf numFmtId="17" fontId="9" fillId="12" borderId="2" xfId="0" applyNumberFormat="1" applyFont="1" applyFill="1" applyBorder="1" applyAlignment="1">
      <alignment horizontal="center"/>
    </xf>
    <xf numFmtId="0" fontId="11" fillId="10" borderId="5" xfId="2" applyFont="1" applyFill="1" applyBorder="1" applyAlignment="1">
      <alignment horizontal="center" vertical="center" wrapText="1"/>
    </xf>
    <xf numFmtId="0" fontId="11" fillId="10" borderId="6" xfId="2" applyFont="1" applyFill="1" applyBorder="1" applyAlignment="1">
      <alignment horizontal="center" vertical="center" wrapText="1"/>
    </xf>
    <xf numFmtId="0" fontId="11" fillId="10" borderId="1" xfId="2" applyFont="1" applyFill="1" applyBorder="1" applyAlignment="1">
      <alignment horizontal="center" vertical="center" wrapText="1"/>
    </xf>
    <xf numFmtId="0" fontId="22" fillId="0" borderId="0" xfId="2" applyFont="1" applyAlignment="1">
      <alignment horizontal="center"/>
    </xf>
    <xf numFmtId="0" fontId="21" fillId="10" borderId="1" xfId="2" applyFont="1" applyFill="1" applyBorder="1" applyAlignment="1">
      <alignment horizontal="center" vertical="center" wrapText="1"/>
    </xf>
    <xf numFmtId="0" fontId="32" fillId="17" borderId="53" xfId="0" applyFont="1" applyFill="1" applyBorder="1" applyAlignment="1">
      <alignment horizontal="left"/>
    </xf>
    <xf numFmtId="0" fontId="32" fillId="17" borderId="47" xfId="0" applyFont="1" applyFill="1" applyBorder="1" applyAlignment="1">
      <alignment horizontal="left"/>
    </xf>
    <xf numFmtId="0" fontId="32" fillId="18" borderId="53" xfId="0" applyFont="1" applyFill="1" applyBorder="1" applyAlignment="1">
      <alignment horizontal="left"/>
    </xf>
    <xf numFmtId="0" fontId="32" fillId="18" borderId="47" xfId="0" applyFont="1" applyFill="1" applyBorder="1" applyAlignment="1">
      <alignment horizontal="left"/>
    </xf>
    <xf numFmtId="0" fontId="32" fillId="0" borderId="0" xfId="0" applyFont="1" applyFill="1" applyAlignment="1">
      <alignment horizontal="center"/>
    </xf>
    <xf numFmtId="0" fontId="19" fillId="17" borderId="35" xfId="0" applyFont="1" applyFill="1" applyBorder="1" applyAlignment="1">
      <alignment horizontal="center" vertical="center"/>
    </xf>
    <xf numFmtId="0" fontId="19" fillId="17" borderId="37" xfId="0" applyFont="1" applyFill="1" applyBorder="1" applyAlignment="1">
      <alignment horizontal="center" vertical="center"/>
    </xf>
    <xf numFmtId="0" fontId="19" fillId="17" borderId="22" xfId="0" applyFont="1" applyFill="1" applyBorder="1" applyAlignment="1">
      <alignment horizontal="center" vertical="center"/>
    </xf>
    <xf numFmtId="0" fontId="19" fillId="17" borderId="38" xfId="0" applyFont="1" applyFill="1" applyBorder="1" applyAlignment="1">
      <alignment horizontal="center" vertical="center"/>
    </xf>
    <xf numFmtId="0" fontId="32" fillId="17" borderId="44" xfId="0" applyFont="1" applyFill="1" applyBorder="1" applyAlignment="1">
      <alignment horizontal="left"/>
    </xf>
    <xf numFmtId="0" fontId="32" fillId="17" borderId="45" xfId="0" applyFont="1" applyFill="1" applyBorder="1" applyAlignment="1">
      <alignment horizontal="left"/>
    </xf>
    <xf numFmtId="0" fontId="32" fillId="17" borderId="46" xfId="0" applyFont="1" applyFill="1" applyBorder="1" applyAlignment="1">
      <alignment horizontal="left"/>
    </xf>
  </cellXfs>
  <cellStyles count="5">
    <cellStyle name="Comma [0]" xfId="1" builtinId="6"/>
    <cellStyle name="Normal" xfId="0" builtinId="0"/>
    <cellStyle name="Normal 4" xfId="2"/>
    <cellStyle name="Normal_WSA calc_131207" xfId="4"/>
    <cellStyle name="Normal_WSA calc_261207"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20IRK\03%20PDD\2010-05-25%20IRK_ERcalc_version%2007_06.01.1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RK calculation"/>
      <sheetName val="Last 6 months"/>
      <sheetName val="FI-5091 daily "/>
      <sheetName val="FI-5091 monthly"/>
      <sheetName val="FI-2007 daily"/>
      <sheetName val="FI-2007 monthly"/>
      <sheetName val="Blower history"/>
    </sheetNames>
    <sheetDataSet>
      <sheetData sheetId="0"/>
      <sheetData sheetId="1">
        <row r="20">
          <cell r="C20">
            <v>147.86760631694116</v>
          </cell>
        </row>
        <row r="38">
          <cell r="F38">
            <v>1</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openxmlformats.org/officeDocument/2006/relationships/oleObject" Target="../embeddings/oleObject3.bin"/><Relationship Id="rId4" Type="http://schemas.openxmlformats.org/officeDocument/2006/relationships/oleObject" Target="../embeddings/oleObject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D134"/>
  <sheetViews>
    <sheetView tabSelected="1" topLeftCell="A85" zoomScale="90" zoomScaleNormal="90" workbookViewId="0">
      <selection activeCell="H93" sqref="H93"/>
    </sheetView>
  </sheetViews>
  <sheetFormatPr defaultRowHeight="12.75"/>
  <cols>
    <col min="1" max="1" width="21.85546875" style="107" customWidth="1"/>
    <col min="2" max="2" width="33" style="107" customWidth="1"/>
    <col min="3" max="3" width="11.85546875" style="108" bestFit="1" customWidth="1"/>
    <col min="4" max="4" width="5.28515625" style="108" customWidth="1"/>
    <col min="5" max="5" width="15.28515625" style="107" customWidth="1"/>
    <col min="6" max="6" width="19" style="107" bestFit="1" customWidth="1"/>
    <col min="7" max="7" width="29.5703125" style="109" customWidth="1"/>
    <col min="8" max="8" width="48" style="109" customWidth="1"/>
    <col min="9" max="9" width="16.7109375" style="107" customWidth="1"/>
    <col min="10" max="10" width="13.5703125" style="107" customWidth="1"/>
    <col min="11" max="11" width="18.85546875" style="107" customWidth="1"/>
    <col min="12" max="16384" width="9.140625" style="107"/>
  </cols>
  <sheetData>
    <row r="1" spans="1:1">
      <c r="A1" s="106" t="s">
        <v>45</v>
      </c>
    </row>
    <row r="2" spans="1:1">
      <c r="A2" s="106"/>
    </row>
    <row r="3" spans="1:1">
      <c r="A3" s="106" t="s">
        <v>46</v>
      </c>
    </row>
    <row r="4" spans="1:1">
      <c r="A4" s="106"/>
    </row>
    <row r="5" spans="1:1">
      <c r="A5" s="106"/>
    </row>
    <row r="6" spans="1:1">
      <c r="A6" s="106"/>
    </row>
    <row r="7" spans="1:1">
      <c r="A7" s="106"/>
    </row>
    <row r="8" spans="1:1">
      <c r="A8" s="106"/>
    </row>
    <row r="9" spans="1:1">
      <c r="A9" s="106"/>
    </row>
    <row r="10" spans="1:1">
      <c r="A10" s="106"/>
    </row>
    <row r="11" spans="1:1">
      <c r="A11" s="106"/>
    </row>
    <row r="12" spans="1:1">
      <c r="A12" s="106"/>
    </row>
    <row r="13" spans="1:1">
      <c r="A13" s="106"/>
    </row>
    <row r="14" spans="1:1">
      <c r="A14" s="106"/>
    </row>
    <row r="15" spans="1:1">
      <c r="A15" s="106"/>
    </row>
    <row r="16" spans="1:1">
      <c r="A16" s="106"/>
    </row>
    <row r="17" spans="1:1">
      <c r="A17" s="106"/>
    </row>
    <row r="18" spans="1:1">
      <c r="A18" s="106"/>
    </row>
    <row r="19" spans="1:1">
      <c r="A19" s="106"/>
    </row>
    <row r="20" spans="1:1">
      <c r="A20" s="106"/>
    </row>
    <row r="21" spans="1:1">
      <c r="A21" s="106"/>
    </row>
    <row r="22" spans="1:1">
      <c r="A22" s="106"/>
    </row>
    <row r="23" spans="1:1">
      <c r="A23" s="106"/>
    </row>
    <row r="24" spans="1:1">
      <c r="A24" s="106"/>
    </row>
    <row r="25" spans="1:1">
      <c r="A25" s="106"/>
    </row>
    <row r="26" spans="1:1">
      <c r="A26" s="106"/>
    </row>
    <row r="27" spans="1:1">
      <c r="A27" s="106"/>
    </row>
    <row r="28" spans="1:1">
      <c r="A28" s="106"/>
    </row>
    <row r="29" spans="1:1">
      <c r="A29" s="106"/>
    </row>
    <row r="30" spans="1:1">
      <c r="A30" s="106"/>
    </row>
    <row r="31" spans="1:1">
      <c r="A31" s="106"/>
    </row>
    <row r="32" spans="1:1">
      <c r="A32" s="106"/>
    </row>
    <row r="33" spans="1:9">
      <c r="A33" s="110" t="s">
        <v>47</v>
      </c>
    </row>
    <row r="34" spans="1:9">
      <c r="A34" s="110"/>
    </row>
    <row r="35" spans="1:9">
      <c r="A35" s="302" t="s">
        <v>48</v>
      </c>
      <c r="B35" s="302"/>
      <c r="C35" s="302"/>
      <c r="D35" s="302"/>
      <c r="E35" s="302"/>
      <c r="F35" s="302"/>
      <c r="G35" s="302"/>
      <c r="H35" s="302"/>
      <c r="I35" s="302"/>
    </row>
    <row r="36" spans="1:9">
      <c r="A36" s="111"/>
      <c r="B36" s="111"/>
      <c r="C36" s="112"/>
      <c r="D36" s="111"/>
      <c r="E36" s="111"/>
      <c r="F36" s="111"/>
      <c r="G36" s="111"/>
      <c r="H36" s="113"/>
    </row>
    <row r="37" spans="1:9">
      <c r="A37" s="111"/>
      <c r="B37" s="111"/>
      <c r="C37" s="112"/>
      <c r="D37" s="111"/>
      <c r="E37" s="111"/>
      <c r="F37" s="111"/>
      <c r="G37" s="111"/>
      <c r="H37" s="113"/>
    </row>
    <row r="38" spans="1:9">
      <c r="A38" s="111"/>
      <c r="B38" s="111"/>
      <c r="C38" s="112"/>
      <c r="D38" s="111"/>
      <c r="E38" s="111"/>
      <c r="F38" s="111"/>
      <c r="G38" s="111"/>
      <c r="H38" s="113"/>
    </row>
    <row r="39" spans="1:9" ht="15">
      <c r="A39"/>
      <c r="B39" s="111"/>
      <c r="C39" s="112"/>
      <c r="D39" s="111"/>
      <c r="E39" s="111"/>
      <c r="F39" s="111"/>
      <c r="G39" s="111"/>
      <c r="H39" s="113"/>
    </row>
    <row r="40" spans="1:9">
      <c r="A40" s="111"/>
      <c r="B40" s="111"/>
      <c r="C40" s="112"/>
      <c r="D40" s="111"/>
      <c r="E40" s="111"/>
      <c r="F40" s="111"/>
      <c r="G40" s="111"/>
      <c r="H40" s="113"/>
    </row>
    <row r="41" spans="1:9">
      <c r="A41" s="111"/>
      <c r="B41" s="111"/>
      <c r="C41" s="112"/>
      <c r="D41" s="111"/>
      <c r="E41" s="111"/>
      <c r="F41" s="111"/>
      <c r="G41" s="111"/>
      <c r="H41" s="113"/>
    </row>
    <row r="42" spans="1:9">
      <c r="A42" s="111"/>
      <c r="B42" s="111"/>
      <c r="C42" s="112"/>
      <c r="D42" s="111"/>
      <c r="E42" s="111"/>
      <c r="F42" s="111"/>
      <c r="G42" s="111"/>
      <c r="H42" s="113"/>
    </row>
    <row r="43" spans="1:9">
      <c r="A43" s="111"/>
      <c r="B43" s="111"/>
      <c r="C43" s="112"/>
      <c r="D43" s="111"/>
      <c r="E43" s="111"/>
      <c r="F43" s="111"/>
      <c r="G43" s="111"/>
      <c r="H43" s="113"/>
    </row>
    <row r="44" spans="1:9">
      <c r="A44" s="111"/>
      <c r="B44" s="111"/>
      <c r="C44" s="112"/>
      <c r="D44" s="111"/>
      <c r="E44" s="111"/>
      <c r="F44" s="111"/>
      <c r="G44" s="111"/>
      <c r="H44" s="113"/>
    </row>
    <row r="45" spans="1:9">
      <c r="A45" s="111"/>
      <c r="B45" s="111"/>
      <c r="C45" s="112"/>
      <c r="D45" s="111"/>
      <c r="E45" s="111"/>
      <c r="F45" s="111"/>
      <c r="G45" s="111"/>
      <c r="H45" s="113"/>
    </row>
    <row r="46" spans="1:9">
      <c r="A46" s="111"/>
      <c r="B46" s="111"/>
      <c r="C46" s="112"/>
      <c r="D46" s="111"/>
      <c r="E46" s="111"/>
      <c r="F46" s="111"/>
      <c r="G46" s="111"/>
      <c r="H46" s="113"/>
    </row>
    <row r="47" spans="1:9">
      <c r="A47" s="111"/>
      <c r="B47" s="111"/>
      <c r="C47" s="112"/>
      <c r="D47" s="111"/>
      <c r="E47" s="111"/>
      <c r="F47" s="111"/>
      <c r="G47" s="111"/>
      <c r="H47" s="113"/>
    </row>
    <row r="48" spans="1:9">
      <c r="A48" s="111"/>
      <c r="B48" s="111"/>
      <c r="C48" s="112"/>
      <c r="D48" s="111"/>
      <c r="E48" s="111"/>
      <c r="F48" s="111"/>
      <c r="G48" s="111"/>
      <c r="H48" s="113"/>
    </row>
    <row r="49" spans="1:8">
      <c r="A49" s="111"/>
      <c r="B49" s="111"/>
      <c r="C49" s="112"/>
      <c r="D49" s="111"/>
      <c r="E49" s="111"/>
      <c r="F49" s="111"/>
      <c r="G49" s="111"/>
      <c r="H49" s="113"/>
    </row>
    <row r="50" spans="1:8">
      <c r="A50" s="111"/>
      <c r="B50" s="111"/>
      <c r="C50" s="112"/>
      <c r="D50" s="111"/>
      <c r="E50" s="111"/>
      <c r="F50" s="111"/>
      <c r="G50" s="111"/>
      <c r="H50" s="113"/>
    </row>
    <row r="51" spans="1:8">
      <c r="A51" s="111"/>
      <c r="B51" s="111"/>
      <c r="C51" s="112"/>
      <c r="D51" s="111"/>
      <c r="E51" s="111"/>
      <c r="F51" s="111"/>
      <c r="G51" s="111"/>
      <c r="H51" s="113"/>
    </row>
    <row r="52" spans="1:8">
      <c r="A52" s="111"/>
      <c r="B52" s="111"/>
      <c r="C52" s="112"/>
      <c r="D52" s="111"/>
      <c r="E52" s="111"/>
      <c r="F52" s="111"/>
      <c r="G52" s="111"/>
      <c r="H52" s="113"/>
    </row>
    <row r="53" spans="1:8">
      <c r="A53" s="111"/>
      <c r="B53" s="111"/>
      <c r="C53" s="112"/>
      <c r="D53" s="111"/>
      <c r="E53" s="111"/>
      <c r="F53" s="111"/>
      <c r="G53" s="111"/>
      <c r="H53" s="113"/>
    </row>
    <row r="54" spans="1:8">
      <c r="A54" s="111"/>
      <c r="B54" s="111"/>
      <c r="C54" s="112"/>
      <c r="D54" s="111"/>
      <c r="E54" s="111"/>
      <c r="F54" s="111"/>
      <c r="G54" s="111"/>
      <c r="H54" s="113"/>
    </row>
    <row r="55" spans="1:8">
      <c r="A55" s="111"/>
      <c r="B55" s="111"/>
      <c r="C55" s="112"/>
      <c r="D55" s="111"/>
      <c r="E55" s="111"/>
      <c r="F55" s="111"/>
      <c r="G55" s="111"/>
      <c r="H55" s="113"/>
    </row>
    <row r="56" spans="1:8">
      <c r="A56" s="111"/>
      <c r="B56" s="111"/>
      <c r="C56" s="112"/>
      <c r="D56" s="111"/>
      <c r="E56" s="111"/>
      <c r="F56" s="111"/>
      <c r="G56" s="111"/>
      <c r="H56" s="113"/>
    </row>
    <row r="57" spans="1:8">
      <c r="A57" s="111"/>
      <c r="B57" s="111"/>
      <c r="C57" s="112"/>
      <c r="D57" s="111"/>
      <c r="E57" s="111"/>
      <c r="F57" s="111"/>
      <c r="G57" s="111"/>
      <c r="H57" s="113"/>
    </row>
    <row r="58" spans="1:8">
      <c r="A58" s="111"/>
      <c r="B58" s="111"/>
      <c r="C58" s="112"/>
      <c r="D58" s="111"/>
      <c r="E58" s="111"/>
      <c r="F58" s="111"/>
      <c r="G58" s="111"/>
      <c r="H58" s="113"/>
    </row>
    <row r="59" spans="1:8">
      <c r="A59" s="110"/>
    </row>
    <row r="60" spans="1:8">
      <c r="A60" s="110"/>
    </row>
    <row r="61" spans="1:8">
      <c r="A61" s="110"/>
    </row>
    <row r="62" spans="1:8">
      <c r="A62" s="110"/>
    </row>
    <row r="63" spans="1:8">
      <c r="A63" s="110"/>
    </row>
    <row r="64" spans="1:8">
      <c r="A64" s="110"/>
    </row>
    <row r="65" spans="1:8">
      <c r="A65" s="110"/>
    </row>
    <row r="66" spans="1:8">
      <c r="A66" s="114" t="s">
        <v>49</v>
      </c>
    </row>
    <row r="67" spans="1:8">
      <c r="A67" s="110"/>
    </row>
    <row r="68" spans="1:8">
      <c r="A68" s="303" t="s">
        <v>50</v>
      </c>
      <c r="B68" s="303"/>
      <c r="C68" s="303"/>
      <c r="D68" s="303"/>
      <c r="E68" s="303"/>
      <c r="F68" s="303"/>
      <c r="G68" s="303"/>
      <c r="H68" s="303"/>
    </row>
    <row r="69" spans="1:8">
      <c r="A69" s="303"/>
      <c r="B69" s="303"/>
      <c r="C69" s="303"/>
      <c r="D69" s="303"/>
      <c r="E69" s="303"/>
      <c r="F69" s="303"/>
      <c r="G69" s="303"/>
      <c r="H69" s="303"/>
    </row>
    <row r="70" spans="1:8">
      <c r="A70" s="303"/>
      <c r="B70" s="303"/>
      <c r="C70" s="303"/>
      <c r="D70" s="303"/>
      <c r="E70" s="303"/>
      <c r="F70" s="303"/>
      <c r="G70" s="303"/>
      <c r="H70" s="303"/>
    </row>
    <row r="71" spans="1:8">
      <c r="A71" s="110"/>
    </row>
    <row r="72" spans="1:8">
      <c r="A72" s="110"/>
    </row>
    <row r="73" spans="1:8">
      <c r="A73" s="110"/>
    </row>
    <row r="74" spans="1:8">
      <c r="A74" s="110"/>
    </row>
    <row r="80" spans="1:8">
      <c r="A80" s="115"/>
      <c r="B80" s="115"/>
      <c r="C80" s="116"/>
      <c r="D80" s="115"/>
      <c r="E80" s="115"/>
      <c r="F80" s="115"/>
      <c r="G80" s="115"/>
      <c r="H80" s="115"/>
    </row>
    <row r="81" spans="1:11" ht="15">
      <c r="A81"/>
      <c r="B81" s="115"/>
      <c r="C81" s="116"/>
      <c r="D81" s="115"/>
      <c r="E81" s="115"/>
      <c r="F81" s="115"/>
      <c r="G81" s="115"/>
      <c r="H81" s="115"/>
    </row>
    <row r="82" spans="1:11">
      <c r="A82" s="115"/>
      <c r="B82" s="115"/>
      <c r="C82" s="116"/>
      <c r="D82" s="115"/>
      <c r="E82" s="115"/>
      <c r="F82" s="115"/>
      <c r="G82" s="115"/>
      <c r="H82" s="115"/>
    </row>
    <row r="83" spans="1:11">
      <c r="A83" s="115"/>
      <c r="B83" s="115"/>
      <c r="C83" s="116"/>
      <c r="D83" s="115"/>
      <c r="E83" s="115"/>
      <c r="F83" s="115"/>
      <c r="G83" s="115"/>
      <c r="H83" s="115"/>
    </row>
    <row r="84" spans="1:11" ht="96.75" customHeight="1"/>
    <row r="86" spans="1:11" ht="62.25" customHeight="1">
      <c r="A86" s="304" t="s">
        <v>51</v>
      </c>
      <c r="B86" s="304"/>
      <c r="C86" s="304"/>
      <c r="D86" s="304"/>
      <c r="E86" s="304"/>
      <c r="F86" s="304"/>
      <c r="G86" s="304"/>
      <c r="H86" s="304"/>
    </row>
    <row r="87" spans="1:11" ht="13.5" thickBot="1">
      <c r="A87" s="117"/>
      <c r="B87" s="117"/>
      <c r="C87" s="117"/>
      <c r="D87" s="117"/>
      <c r="E87" s="117"/>
      <c r="F87" s="117"/>
      <c r="G87" s="118"/>
    </row>
    <row r="88" spans="1:11" s="123" customFormat="1" ht="14.25" thickTop="1" thickBot="1">
      <c r="A88" s="305" t="s">
        <v>45</v>
      </c>
      <c r="B88" s="306"/>
      <c r="C88" s="119" t="s">
        <v>52</v>
      </c>
      <c r="D88" s="307" t="s">
        <v>53</v>
      </c>
      <c r="E88" s="306"/>
      <c r="F88" s="120" t="s">
        <v>54</v>
      </c>
      <c r="G88" s="121" t="s">
        <v>55</v>
      </c>
      <c r="H88" s="122" t="s">
        <v>56</v>
      </c>
      <c r="J88" s="124"/>
      <c r="K88" s="124"/>
    </row>
    <row r="89" spans="1:11" ht="13.5" thickTop="1">
      <c r="A89" s="125"/>
      <c r="B89" s="126" t="s">
        <v>57</v>
      </c>
      <c r="C89" s="127"/>
      <c r="D89" s="128" t="s">
        <v>58</v>
      </c>
      <c r="E89" s="129">
        <v>24</v>
      </c>
      <c r="F89" s="129" t="s">
        <v>59</v>
      </c>
      <c r="G89" s="130"/>
      <c r="H89" s="131" t="s">
        <v>60</v>
      </c>
      <c r="J89" s="132"/>
      <c r="K89" s="133"/>
    </row>
    <row r="90" spans="1:11">
      <c r="A90" s="134"/>
      <c r="B90" s="135"/>
      <c r="C90" s="136"/>
      <c r="D90" s="136" t="s">
        <v>58</v>
      </c>
      <c r="E90" s="135">
        <v>330</v>
      </c>
      <c r="F90" s="135" t="s">
        <v>61</v>
      </c>
      <c r="G90" s="137" t="s">
        <v>62</v>
      </c>
      <c r="H90" s="138" t="s">
        <v>63</v>
      </c>
      <c r="J90" s="139"/>
      <c r="K90" s="140"/>
    </row>
    <row r="91" spans="1:11" ht="15">
      <c r="A91" s="141" t="s">
        <v>64</v>
      </c>
      <c r="B91" s="142"/>
      <c r="C91" s="143"/>
      <c r="D91" s="143"/>
      <c r="E91" s="142"/>
      <c r="F91" s="142"/>
      <c r="G91" s="144"/>
      <c r="H91" s="145"/>
      <c r="J91" s="146"/>
      <c r="K91" s="147"/>
    </row>
    <row r="92" spans="1:11" ht="15.75">
      <c r="A92" s="148"/>
      <c r="B92" s="149" t="s">
        <v>65</v>
      </c>
      <c r="C92" s="150" t="s">
        <v>66</v>
      </c>
      <c r="D92" s="151" t="s">
        <v>58</v>
      </c>
      <c r="E92" s="152">
        <f>'[1]Last 6 months'!F38</f>
        <v>1</v>
      </c>
      <c r="F92" s="153"/>
      <c r="G92" s="154"/>
      <c r="H92" s="155" t="s">
        <v>67</v>
      </c>
      <c r="I92" s="156"/>
      <c r="J92" s="146"/>
      <c r="K92" s="147"/>
    </row>
    <row r="93" spans="1:11" ht="38.25">
      <c r="A93" s="148"/>
      <c r="B93" s="157" t="s">
        <v>68</v>
      </c>
      <c r="C93" s="158" t="s">
        <v>69</v>
      </c>
      <c r="D93" s="159" t="s">
        <v>58</v>
      </c>
      <c r="E93" s="160">
        <v>1</v>
      </c>
      <c r="F93" s="161"/>
      <c r="G93" s="162"/>
      <c r="H93" s="163" t="s">
        <v>232</v>
      </c>
      <c r="I93" s="156"/>
      <c r="J93" s="146"/>
      <c r="K93" s="147"/>
    </row>
    <row r="94" spans="1:11" s="168" customFormat="1" ht="63.75">
      <c r="A94" s="164" t="s">
        <v>70</v>
      </c>
      <c r="B94" s="154" t="s">
        <v>71</v>
      </c>
      <c r="C94" s="151" t="s">
        <v>72</v>
      </c>
      <c r="D94" s="151" t="s">
        <v>58</v>
      </c>
      <c r="E94" s="165">
        <f>'[1]Last 6 months'!C20</f>
        <v>147.86760631694116</v>
      </c>
      <c r="F94" s="166" t="s">
        <v>73</v>
      </c>
      <c r="G94" s="167"/>
      <c r="H94" s="155" t="s">
        <v>74</v>
      </c>
      <c r="J94" s="169"/>
      <c r="K94" s="170"/>
    </row>
    <row r="95" spans="1:11" ht="94.5" customHeight="1">
      <c r="A95" s="171" t="s">
        <v>75</v>
      </c>
      <c r="B95" s="172" t="s">
        <v>76</v>
      </c>
      <c r="C95" s="173" t="s">
        <v>77</v>
      </c>
      <c r="D95" s="174" t="s">
        <v>58</v>
      </c>
      <c r="E95" s="175">
        <f>1200*E89*E90*0.8/1000</f>
        <v>7603.2</v>
      </c>
      <c r="F95" s="176" t="s">
        <v>78</v>
      </c>
      <c r="G95" s="177"/>
      <c r="H95" s="178" t="s">
        <v>79</v>
      </c>
      <c r="J95" s="179"/>
      <c r="K95" s="147"/>
    </row>
    <row r="96" spans="1:11" ht="39" thickBot="1">
      <c r="A96" s="180" t="s">
        <v>80</v>
      </c>
      <c r="B96" s="181" t="s">
        <v>81</v>
      </c>
      <c r="C96" s="182" t="s">
        <v>82</v>
      </c>
      <c r="D96" s="183" t="s">
        <v>58</v>
      </c>
      <c r="E96" s="184">
        <v>0.86199999999999999</v>
      </c>
      <c r="F96" s="185" t="s">
        <v>83</v>
      </c>
      <c r="G96" s="186"/>
      <c r="H96" s="187" t="s">
        <v>84</v>
      </c>
      <c r="J96" s="146"/>
      <c r="K96" s="147"/>
    </row>
    <row r="97" spans="1:30" s="168" customFormat="1" ht="42" thickBot="1">
      <c r="A97" s="188" t="s">
        <v>85</v>
      </c>
      <c r="B97" s="189" t="s">
        <v>86</v>
      </c>
      <c r="C97" s="190" t="s">
        <v>87</v>
      </c>
      <c r="D97" s="191" t="s">
        <v>58</v>
      </c>
      <c r="E97" s="192">
        <f>E92*E93*E95*E96</f>
        <v>6553.9583999999995</v>
      </c>
      <c r="F97" s="185" t="s">
        <v>88</v>
      </c>
      <c r="G97" s="193"/>
      <c r="H97" s="194" t="s">
        <v>32</v>
      </c>
      <c r="I97" s="107"/>
      <c r="J97" s="146"/>
      <c r="K97" s="147"/>
      <c r="L97" s="107"/>
      <c r="M97" s="107"/>
      <c r="N97" s="107"/>
      <c r="O97" s="107"/>
      <c r="P97" s="107"/>
      <c r="Q97" s="107"/>
      <c r="R97" s="107"/>
      <c r="S97" s="107"/>
      <c r="T97" s="107"/>
      <c r="U97" s="107"/>
      <c r="V97" s="107"/>
      <c r="W97" s="107"/>
      <c r="X97" s="107"/>
      <c r="Y97" s="107"/>
      <c r="Z97" s="107"/>
      <c r="AA97" s="107"/>
      <c r="AB97" s="107"/>
      <c r="AC97" s="107"/>
      <c r="AD97" s="107"/>
    </row>
    <row r="98" spans="1:30" ht="23.25" customHeight="1">
      <c r="A98" s="195" t="s">
        <v>49</v>
      </c>
      <c r="B98" s="196"/>
      <c r="C98" s="197"/>
      <c r="D98" s="198"/>
      <c r="E98" s="199"/>
      <c r="F98" s="199"/>
      <c r="G98" s="200"/>
      <c r="H98" s="201"/>
      <c r="J98" s="202"/>
    </row>
    <row r="99" spans="1:30" s="168" customFormat="1" ht="56.25" customHeight="1">
      <c r="A99" s="203" t="s">
        <v>75</v>
      </c>
      <c r="B99" s="204" t="s">
        <v>89</v>
      </c>
      <c r="C99" s="205" t="s">
        <v>90</v>
      </c>
      <c r="D99" s="206" t="s">
        <v>58</v>
      </c>
      <c r="E99" s="207">
        <v>146</v>
      </c>
      <c r="F99" s="207" t="s">
        <v>91</v>
      </c>
      <c r="G99" s="208"/>
      <c r="H99" s="155" t="s">
        <v>92</v>
      </c>
    </row>
    <row r="100" spans="1:30" s="168" customFormat="1" ht="15">
      <c r="A100" s="203"/>
      <c r="B100" s="204"/>
      <c r="C100" s="205"/>
      <c r="D100" s="206" t="s">
        <v>58</v>
      </c>
      <c r="E100" s="209">
        <f>E99*E89*E90/1000</f>
        <v>1156.32</v>
      </c>
      <c r="F100" s="207" t="s">
        <v>78</v>
      </c>
      <c r="G100" s="208"/>
      <c r="H100" s="210"/>
    </row>
    <row r="101" spans="1:30" s="168" customFormat="1" ht="66" customHeight="1">
      <c r="A101" s="203"/>
      <c r="B101" s="204" t="s">
        <v>93</v>
      </c>
      <c r="C101" s="205"/>
      <c r="D101" s="206" t="s">
        <v>58</v>
      </c>
      <c r="E101" s="209">
        <v>0</v>
      </c>
      <c r="F101" s="207" t="s">
        <v>78</v>
      </c>
      <c r="G101" s="208"/>
      <c r="H101" s="210" t="s">
        <v>94</v>
      </c>
    </row>
    <row r="102" spans="1:30" ht="15.75">
      <c r="A102" s="211" t="s">
        <v>95</v>
      </c>
      <c r="B102" s="212"/>
      <c r="C102" s="213" t="s">
        <v>96</v>
      </c>
      <c r="D102" s="214" t="s">
        <v>58</v>
      </c>
      <c r="E102" s="215">
        <f>(E100+E101)*E96</f>
        <v>996.74783999999988</v>
      </c>
      <c r="F102" s="166" t="s">
        <v>88</v>
      </c>
      <c r="G102" s="149"/>
      <c r="H102" s="155"/>
    </row>
    <row r="103" spans="1:30" s="168" customFormat="1" ht="18.75" customHeight="1">
      <c r="A103" s="216"/>
      <c r="B103" s="217"/>
      <c r="C103" s="217"/>
      <c r="D103" s="218"/>
      <c r="E103" s="219"/>
      <c r="F103" s="220"/>
      <c r="G103" s="221"/>
      <c r="H103" s="222"/>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row>
    <row r="104" spans="1:30">
      <c r="A104" s="224"/>
      <c r="B104" s="224"/>
      <c r="C104" s="225"/>
      <c r="D104" s="225"/>
      <c r="E104" s="226"/>
      <c r="F104" s="226"/>
      <c r="G104" s="227"/>
      <c r="H104" s="227"/>
    </row>
    <row r="105" spans="1:30" s="168" customFormat="1" ht="18.75" customHeight="1" thickBot="1">
      <c r="A105" s="228" t="s">
        <v>97</v>
      </c>
      <c r="B105" s="229"/>
      <c r="C105" s="230" t="s">
        <v>98</v>
      </c>
      <c r="D105" s="231" t="s">
        <v>58</v>
      </c>
      <c r="E105" s="232">
        <f>E97-E102</f>
        <v>5557.2105599999995</v>
      </c>
      <c r="F105" s="233" t="s">
        <v>88</v>
      </c>
      <c r="G105" s="234"/>
      <c r="H105" s="235" t="s">
        <v>32</v>
      </c>
      <c r="I105" s="223"/>
      <c r="J105" s="223"/>
      <c r="K105" s="223"/>
      <c r="L105" s="223"/>
      <c r="M105" s="223"/>
      <c r="N105" s="223"/>
      <c r="O105" s="223"/>
      <c r="P105" s="223"/>
      <c r="Q105" s="223"/>
      <c r="R105" s="223"/>
      <c r="S105" s="223"/>
      <c r="T105" s="223"/>
      <c r="U105" s="223"/>
      <c r="V105" s="223"/>
      <c r="W105" s="223"/>
      <c r="X105" s="223"/>
      <c r="Y105" s="223"/>
      <c r="Z105" s="223"/>
      <c r="AA105" s="223"/>
      <c r="AB105" s="223"/>
      <c r="AC105" s="223"/>
      <c r="AD105" s="223"/>
    </row>
    <row r="106" spans="1:30" ht="13.5" thickTop="1">
      <c r="E106" s="109"/>
      <c r="G106" s="107"/>
    </row>
    <row r="107" spans="1:30">
      <c r="E107" s="109"/>
      <c r="G107" s="107"/>
    </row>
    <row r="108" spans="1:30">
      <c r="E108" s="109"/>
      <c r="G108" s="107"/>
    </row>
    <row r="109" spans="1:30">
      <c r="E109" s="106" t="s">
        <v>99</v>
      </c>
    </row>
    <row r="110" spans="1:30" ht="39.75">
      <c r="E110" s="236" t="s">
        <v>0</v>
      </c>
      <c r="F110" s="237" t="s">
        <v>100</v>
      </c>
      <c r="G110" s="237" t="s">
        <v>101</v>
      </c>
      <c r="H110" s="237" t="s">
        <v>102</v>
      </c>
      <c r="I110" s="238"/>
      <c r="J110" s="239"/>
    </row>
    <row r="111" spans="1:30">
      <c r="A111" s="240" t="s">
        <v>231</v>
      </c>
      <c r="B111" s="241"/>
      <c r="C111" s="242"/>
      <c r="E111" s="136">
        <v>2012</v>
      </c>
      <c r="F111" s="243">
        <f>E$97*(3/12)</f>
        <v>1638.4895999999999</v>
      </c>
      <c r="G111" s="243">
        <f>E$102*(3/12)</f>
        <v>249.18695999999997</v>
      </c>
      <c r="H111" s="244">
        <f>F111-G111</f>
        <v>1389.3026399999999</v>
      </c>
      <c r="I111" s="123"/>
      <c r="J111" s="245"/>
    </row>
    <row r="112" spans="1:30">
      <c r="E112" s="136">
        <v>2013</v>
      </c>
      <c r="F112" s="243">
        <f t="shared" ref="F112:F119" si="0">E$97</f>
        <v>6553.9583999999995</v>
      </c>
      <c r="G112" s="243">
        <f t="shared" ref="G112:G119" si="1">E$102</f>
        <v>996.74783999999988</v>
      </c>
      <c r="H112" s="244">
        <f t="shared" ref="H112:H119" si="2">F112-G112</f>
        <v>5557.2105599999995</v>
      </c>
      <c r="I112" s="123"/>
      <c r="J112" s="245"/>
    </row>
    <row r="113" spans="4:10">
      <c r="E113" s="136">
        <v>2014</v>
      </c>
      <c r="F113" s="243">
        <f t="shared" si="0"/>
        <v>6553.9583999999995</v>
      </c>
      <c r="G113" s="243">
        <f t="shared" si="1"/>
        <v>996.74783999999988</v>
      </c>
      <c r="H113" s="244">
        <f t="shared" si="2"/>
        <v>5557.2105599999995</v>
      </c>
      <c r="I113" s="123"/>
      <c r="J113" s="245"/>
    </row>
    <row r="114" spans="4:10">
      <c r="E114" s="136">
        <v>2015</v>
      </c>
      <c r="F114" s="243">
        <f t="shared" si="0"/>
        <v>6553.9583999999995</v>
      </c>
      <c r="G114" s="243">
        <f t="shared" si="1"/>
        <v>996.74783999999988</v>
      </c>
      <c r="H114" s="244">
        <f t="shared" si="2"/>
        <v>5557.2105599999995</v>
      </c>
      <c r="I114" s="123"/>
      <c r="J114" s="245"/>
    </row>
    <row r="115" spans="4:10">
      <c r="E115" s="136">
        <v>2016</v>
      </c>
      <c r="F115" s="243">
        <f t="shared" si="0"/>
        <v>6553.9583999999995</v>
      </c>
      <c r="G115" s="243">
        <f t="shared" si="1"/>
        <v>996.74783999999988</v>
      </c>
      <c r="H115" s="244">
        <f t="shared" si="2"/>
        <v>5557.2105599999995</v>
      </c>
      <c r="I115" s="123"/>
      <c r="J115" s="245"/>
    </row>
    <row r="116" spans="4:10">
      <c r="E116" s="136">
        <v>2017</v>
      </c>
      <c r="F116" s="243">
        <f t="shared" si="0"/>
        <v>6553.9583999999995</v>
      </c>
      <c r="G116" s="243">
        <f t="shared" si="1"/>
        <v>996.74783999999988</v>
      </c>
      <c r="H116" s="244">
        <f t="shared" si="2"/>
        <v>5557.2105599999995</v>
      </c>
      <c r="I116" s="123"/>
      <c r="J116" s="245"/>
    </row>
    <row r="117" spans="4:10">
      <c r="E117" s="136">
        <v>2018</v>
      </c>
      <c r="F117" s="243">
        <f t="shared" si="0"/>
        <v>6553.9583999999995</v>
      </c>
      <c r="G117" s="243">
        <f t="shared" si="1"/>
        <v>996.74783999999988</v>
      </c>
      <c r="H117" s="244">
        <f t="shared" si="2"/>
        <v>5557.2105599999995</v>
      </c>
      <c r="I117" s="123"/>
      <c r="J117" s="245"/>
    </row>
    <row r="118" spans="4:10">
      <c r="E118" s="136">
        <v>2019</v>
      </c>
      <c r="F118" s="243">
        <f t="shared" si="0"/>
        <v>6553.9583999999995</v>
      </c>
      <c r="G118" s="243">
        <f t="shared" si="1"/>
        <v>996.74783999999988</v>
      </c>
      <c r="H118" s="244">
        <f t="shared" si="2"/>
        <v>5557.2105599999995</v>
      </c>
      <c r="I118" s="246"/>
      <c r="J118" s="245"/>
    </row>
    <row r="119" spans="4:10">
      <c r="E119" s="136">
        <v>2020</v>
      </c>
      <c r="F119" s="243">
        <f t="shared" si="0"/>
        <v>6553.9583999999995</v>
      </c>
      <c r="G119" s="243">
        <f t="shared" si="1"/>
        <v>996.74783999999988</v>
      </c>
      <c r="H119" s="244">
        <f t="shared" si="2"/>
        <v>5557.2105599999995</v>
      </c>
      <c r="I119" s="123"/>
      <c r="J119" s="245"/>
    </row>
    <row r="120" spans="4:10">
      <c r="E120" s="136">
        <v>2021</v>
      </c>
      <c r="F120" s="243">
        <f>E$97</f>
        <v>6553.9583999999995</v>
      </c>
      <c r="G120" s="243">
        <f>E$102</f>
        <v>996.74783999999988</v>
      </c>
      <c r="H120" s="244">
        <f>F120-G120</f>
        <v>5557.2105599999995</v>
      </c>
      <c r="I120" s="123"/>
      <c r="J120" s="245"/>
    </row>
    <row r="121" spans="4:10">
      <c r="E121" s="136">
        <v>2022</v>
      </c>
      <c r="F121" s="243">
        <f>E$97*(9/12)</f>
        <v>4915.4687999999996</v>
      </c>
      <c r="G121" s="243">
        <f>E$102*(9/12)</f>
        <v>747.56087999999988</v>
      </c>
      <c r="H121" s="244">
        <f>F121-G121</f>
        <v>4167.9079199999996</v>
      </c>
      <c r="I121" s="123"/>
      <c r="J121" s="245"/>
    </row>
    <row r="122" spans="4:10">
      <c r="E122" s="247" t="s">
        <v>103</v>
      </c>
      <c r="F122" s="248">
        <f>SUM(F111:F121)</f>
        <v>65539.584000000017</v>
      </c>
      <c r="G122" s="248">
        <f>SUM(G111:G121)</f>
        <v>9967.4783999999981</v>
      </c>
      <c r="H122" s="248">
        <f>SUM(H111:H121)</f>
        <v>55572.105599999995</v>
      </c>
    </row>
    <row r="123" spans="4:10">
      <c r="E123" s="247" t="s">
        <v>14</v>
      </c>
      <c r="F123" s="249">
        <f>F122/10</f>
        <v>6553.9584000000013</v>
      </c>
      <c r="G123" s="249">
        <f>G122/10</f>
        <v>996.74783999999977</v>
      </c>
      <c r="H123" s="249">
        <f>H122/10</f>
        <v>5557.2105599999995</v>
      </c>
    </row>
    <row r="124" spans="4:10">
      <c r="D124" s="250"/>
      <c r="E124" s="251"/>
      <c r="F124" s="252"/>
      <c r="G124" s="238"/>
    </row>
    <row r="125" spans="4:10">
      <c r="D125" s="251"/>
      <c r="E125" s="252"/>
      <c r="F125" s="202"/>
      <c r="G125" s="238"/>
    </row>
    <row r="133" spans="5:6">
      <c r="E133" s="252"/>
      <c r="F133" s="202"/>
    </row>
    <row r="134" spans="5:6">
      <c r="E134" s="202"/>
      <c r="F134" s="202"/>
    </row>
  </sheetData>
  <mergeCells count="5">
    <mergeCell ref="A35:I35"/>
    <mergeCell ref="A68:H70"/>
    <mergeCell ref="A86:H86"/>
    <mergeCell ref="A88:B88"/>
    <mergeCell ref="D88:E88"/>
  </mergeCells>
  <pageMargins left="0.7" right="0.7" top="0.75" bottom="0.75" header="0.3" footer="0.3"/>
  <pageSetup orientation="portrait" horizontalDpi="0" verticalDpi="0" r:id="rId1"/>
  <legacyDrawing r:id="rId2"/>
  <oleObjects>
    <oleObject progId="Visio.Drawing.11" shapeId="9217" r:id="rId3"/>
    <oleObject progId="Visio.Drawing.11" shapeId="9218" r:id="rId4"/>
    <oleObject progId="Visio.Drawing.11" shapeId="9219" r:id="rId5"/>
  </oleObjects>
</worksheet>
</file>

<file path=xl/worksheets/sheet2.xml><?xml version="1.0" encoding="utf-8"?>
<worksheet xmlns="http://schemas.openxmlformats.org/spreadsheetml/2006/main" xmlns:r="http://schemas.openxmlformats.org/officeDocument/2006/relationships">
  <dimension ref="A1:M60"/>
  <sheetViews>
    <sheetView zoomScale="70" zoomScaleNormal="70" workbookViewId="0">
      <selection activeCell="K13" sqref="K13:N16"/>
    </sheetView>
  </sheetViews>
  <sheetFormatPr defaultRowHeight="15"/>
  <cols>
    <col min="1" max="1" width="12.5703125" style="56" customWidth="1"/>
    <col min="2" max="2" width="11.5703125" style="55" customWidth="1"/>
    <col min="3" max="3" width="12.140625" style="55" customWidth="1"/>
    <col min="4" max="4" width="12.42578125" style="55" customWidth="1"/>
    <col min="5" max="5" width="16.140625" style="55" customWidth="1"/>
    <col min="6" max="6" width="11.7109375" style="55" customWidth="1"/>
    <col min="7" max="7" width="13.42578125" style="55" customWidth="1"/>
    <col min="8" max="8" width="11.5703125" style="55" customWidth="1"/>
    <col min="9" max="9" width="13" style="55" customWidth="1"/>
    <col min="10" max="16384" width="9.140625" style="56"/>
  </cols>
  <sheetData>
    <row r="1" spans="1:13" ht="18">
      <c r="A1" s="54" t="s">
        <v>16</v>
      </c>
    </row>
    <row r="2" spans="1:13">
      <c r="A2" s="56" t="s">
        <v>17</v>
      </c>
    </row>
    <row r="4" spans="1:13" ht="20.25" customHeight="1">
      <c r="A4" s="311" t="s">
        <v>15</v>
      </c>
      <c r="B4" s="312" t="s">
        <v>18</v>
      </c>
      <c r="C4" s="312"/>
      <c r="D4" s="308" t="s">
        <v>19</v>
      </c>
      <c r="E4" s="309"/>
      <c r="F4" s="310"/>
      <c r="G4" s="308" t="s">
        <v>20</v>
      </c>
      <c r="H4" s="309"/>
      <c r="I4" s="310"/>
    </row>
    <row r="5" spans="1:13" ht="94.5" customHeight="1">
      <c r="A5" s="311"/>
      <c r="B5" s="312"/>
      <c r="C5" s="312"/>
      <c r="D5" s="80" t="s">
        <v>21</v>
      </c>
      <c r="E5" s="80" t="s">
        <v>22</v>
      </c>
      <c r="F5" s="81" t="s">
        <v>23</v>
      </c>
      <c r="G5" s="81" t="s">
        <v>24</v>
      </c>
      <c r="H5" s="82" t="s">
        <v>25</v>
      </c>
      <c r="I5" s="81" t="s">
        <v>42</v>
      </c>
    </row>
    <row r="6" spans="1:13">
      <c r="A6" s="311"/>
      <c r="B6" s="83" t="s">
        <v>26</v>
      </c>
      <c r="C6" s="83" t="s">
        <v>27</v>
      </c>
      <c r="D6" s="83" t="s">
        <v>28</v>
      </c>
      <c r="E6" s="83" t="s">
        <v>28</v>
      </c>
      <c r="F6" s="83" t="s">
        <v>28</v>
      </c>
      <c r="G6" s="83" t="s">
        <v>28</v>
      </c>
      <c r="H6" s="83" t="s">
        <v>28</v>
      </c>
      <c r="I6" s="83" t="s">
        <v>28</v>
      </c>
    </row>
    <row r="7" spans="1:13" s="53" customFormat="1" ht="63.75">
      <c r="A7" s="50" t="s">
        <v>29</v>
      </c>
      <c r="B7" s="313" t="s">
        <v>30</v>
      </c>
      <c r="C7" s="314"/>
      <c r="D7" s="315" t="s">
        <v>31</v>
      </c>
      <c r="E7" s="316"/>
      <c r="F7" s="51" t="s">
        <v>32</v>
      </c>
      <c r="G7" s="52" t="s">
        <v>33</v>
      </c>
      <c r="H7" s="52" t="s">
        <v>31</v>
      </c>
      <c r="I7" s="51" t="s">
        <v>32</v>
      </c>
    </row>
    <row r="8" spans="1:13" s="53" customFormat="1">
      <c r="A8" s="57">
        <v>37987</v>
      </c>
      <c r="B8" s="91">
        <v>2633.35</v>
      </c>
      <c r="C8" s="91">
        <v>121.35</v>
      </c>
      <c r="D8" s="79">
        <f>'Steam Generate from SRU'!B38/1000</f>
        <v>9.4648334415078974</v>
      </c>
      <c r="E8" s="79">
        <f>'Steam Generation from CS2 Plant'!B38/1000</f>
        <v>0.26410616939598125</v>
      </c>
      <c r="F8" s="76">
        <f>D8+E8</f>
        <v>9.728939610903879</v>
      </c>
      <c r="G8" s="76">
        <f>0.3*C8/24</f>
        <v>1.5168749999999998</v>
      </c>
      <c r="H8" s="76">
        <f>1.5*C8/24*1</f>
        <v>7.5843749999999988</v>
      </c>
      <c r="I8" s="76">
        <f>F8-SUM(G8:H8)</f>
        <v>0.62768961090388053</v>
      </c>
    </row>
    <row r="9" spans="1:13" s="53" customFormat="1">
      <c r="A9" s="57">
        <v>38018</v>
      </c>
      <c r="B9" s="91">
        <v>3831.16</v>
      </c>
      <c r="C9" s="91">
        <v>133.84</v>
      </c>
      <c r="D9" s="79">
        <f>'Steam Generate from SRU'!E38/1000</f>
        <v>11.979522890097615</v>
      </c>
      <c r="E9" s="79">
        <f>'Steam Generation from CS2 Plant'!E38/1000</f>
        <v>0.54481926921417367</v>
      </c>
      <c r="F9" s="76">
        <f>D9+E9</f>
        <v>12.524342159311788</v>
      </c>
      <c r="G9" s="76">
        <f>0.3*C9/24</f>
        <v>1.673</v>
      </c>
      <c r="H9" s="76">
        <f>1.5*C9/24*1</f>
        <v>8.3650000000000002</v>
      </c>
      <c r="I9" s="76">
        <f>F9-SUM(G9:H9)</f>
        <v>2.4863421593117874</v>
      </c>
    </row>
    <row r="10" spans="1:13" s="53" customFormat="1">
      <c r="A10" s="57">
        <v>38047</v>
      </c>
      <c r="B10" s="91">
        <v>4197.38</v>
      </c>
      <c r="C10" s="91">
        <v>135.4</v>
      </c>
      <c r="D10" s="79">
        <f>'Steam Generate from SRU'!H38/1000</f>
        <v>12.39862522297201</v>
      </c>
      <c r="E10" s="79">
        <f>'Steam Generation from CS2 Plant'!H38/1000</f>
        <v>0.54684090265033158</v>
      </c>
      <c r="F10" s="76">
        <f>D10+E10</f>
        <v>12.945466125622341</v>
      </c>
      <c r="G10" s="76">
        <f>0.3*C10/24</f>
        <v>1.6924999999999999</v>
      </c>
      <c r="H10" s="76">
        <f>1.5*C10/24*1</f>
        <v>8.4625000000000004</v>
      </c>
      <c r="I10" s="76">
        <f>F10-SUM(G10:H10)</f>
        <v>2.7904661256223395</v>
      </c>
    </row>
    <row r="11" spans="1:13" s="53" customFormat="1">
      <c r="A11" s="57">
        <v>38078</v>
      </c>
      <c r="B11" s="75">
        <v>3878.95</v>
      </c>
      <c r="C11" s="78">
        <v>129.29833333333332</v>
      </c>
      <c r="D11" s="79">
        <f>'Steam Generate from SRU'!K$38/1000</f>
        <v>12.099000878906251</v>
      </c>
      <c r="E11" s="79">
        <f>'Steam Generation from CS2 Plant'!K$38/1000</f>
        <v>0.48682136942545573</v>
      </c>
      <c r="F11" s="76">
        <f t="shared" ref="F11:F35" si="0">D11+E11</f>
        <v>12.585822248331707</v>
      </c>
      <c r="G11" s="76">
        <f t="shared" ref="G11:G35" si="1">0.3*C11/24</f>
        <v>1.6162291666666666</v>
      </c>
      <c r="H11" s="76">
        <f>1.5*C11/24*1</f>
        <v>8.0811458333333324</v>
      </c>
      <c r="I11" s="76">
        <f t="shared" ref="I11:I31" si="2">F11-SUM(G11:H11)</f>
        <v>2.8884472483317083</v>
      </c>
    </row>
    <row r="12" spans="1:13" s="53" customFormat="1">
      <c r="A12" s="57">
        <v>38108</v>
      </c>
      <c r="B12" s="75">
        <v>1812.68</v>
      </c>
      <c r="C12" s="78">
        <v>118.0899022801303</v>
      </c>
      <c r="D12" s="79">
        <f>'Steam Generate from SRU'!N$38/1000</f>
        <v>11.126394592285155</v>
      </c>
      <c r="E12" s="79">
        <f>'Steam Generation from CS2 Plant'!N$38/1000</f>
        <v>0.63476715267405792</v>
      </c>
      <c r="F12" s="76">
        <f t="shared" si="0"/>
        <v>11.761161744959214</v>
      </c>
      <c r="G12" s="76">
        <f t="shared" si="1"/>
        <v>1.4761237785016288</v>
      </c>
      <c r="H12" s="76">
        <f t="shared" ref="H12:H31" si="3">1.5*C12/24*1</f>
        <v>7.3806188925081431</v>
      </c>
      <c r="I12" s="76">
        <f t="shared" si="2"/>
        <v>2.9044190739494411</v>
      </c>
    </row>
    <row r="13" spans="1:13" s="53" customFormat="1">
      <c r="A13" s="57">
        <v>38139</v>
      </c>
      <c r="B13" s="75">
        <v>4046.61</v>
      </c>
      <c r="C13" s="78">
        <v>136.80223123732253</v>
      </c>
      <c r="D13" s="79">
        <f>'Steam Generate from SRU'!Q$38/1000</f>
        <v>12.597468619791668</v>
      </c>
      <c r="E13" s="79">
        <f>'Steam Generation from CS2 Plant'!Q$38/1000</f>
        <v>0.94878621215820313</v>
      </c>
      <c r="F13" s="76">
        <f t="shared" si="0"/>
        <v>13.54625483194987</v>
      </c>
      <c r="G13" s="76">
        <f t="shared" si="1"/>
        <v>1.7100278904665316</v>
      </c>
      <c r="H13" s="76">
        <f t="shared" si="3"/>
        <v>8.5501394523326582</v>
      </c>
      <c r="I13" s="76">
        <f t="shared" si="2"/>
        <v>3.2860874891506811</v>
      </c>
      <c r="K13" s="300"/>
      <c r="L13" s="300"/>
      <c r="M13" s="300"/>
    </row>
    <row r="14" spans="1:13" s="53" customFormat="1">
      <c r="A14" s="57">
        <v>38169</v>
      </c>
      <c r="B14" s="75">
        <v>3922.31</v>
      </c>
      <c r="C14" s="78">
        <v>126.52612903225807</v>
      </c>
      <c r="D14" s="79">
        <f>'Steam Generate from SRU'!T$38/1000</f>
        <v>12.022377488659275</v>
      </c>
      <c r="E14" s="79">
        <f>'Steam Generation from CS2 Plant'!T$38/1000</f>
        <v>0.91477997810609879</v>
      </c>
      <c r="F14" s="76">
        <f t="shared" si="0"/>
        <v>12.937157466765374</v>
      </c>
      <c r="G14" s="76">
        <f t="shared" si="1"/>
        <v>1.5815766129032258</v>
      </c>
      <c r="H14" s="76">
        <f t="shared" si="3"/>
        <v>7.9078830645161302</v>
      </c>
      <c r="I14" s="76">
        <f t="shared" si="2"/>
        <v>3.4476977893460177</v>
      </c>
    </row>
    <row r="15" spans="1:13" s="53" customFormat="1">
      <c r="A15" s="57">
        <v>38200</v>
      </c>
      <c r="B15" s="77">
        <v>3402</v>
      </c>
      <c r="C15" s="78">
        <v>127.41573033707866</v>
      </c>
      <c r="D15" s="79">
        <f>'Steam Generate from SRU'!W$38/1000</f>
        <v>11.61374515964674</v>
      </c>
      <c r="E15" s="79">
        <f>'Steam Generation from CS2 Plant'!W$38/1000</f>
        <v>0.93798659084154212</v>
      </c>
      <c r="F15" s="76">
        <f t="shared" si="0"/>
        <v>12.551731750488281</v>
      </c>
      <c r="G15" s="76">
        <f t="shared" si="1"/>
        <v>1.5926966292134832</v>
      </c>
      <c r="H15" s="76">
        <f t="shared" si="3"/>
        <v>7.9634831460674151</v>
      </c>
      <c r="I15" s="76">
        <f t="shared" si="2"/>
        <v>2.9955519752073823</v>
      </c>
      <c r="K15" s="300"/>
      <c r="L15" s="300"/>
      <c r="M15" s="300"/>
    </row>
    <row r="16" spans="1:13" s="53" customFormat="1">
      <c r="A16" s="57">
        <v>38231</v>
      </c>
      <c r="B16" s="75">
        <v>2257.7199999999998</v>
      </c>
      <c r="C16" s="78">
        <v>119.70943796394485</v>
      </c>
      <c r="D16" s="79">
        <f>'Steam Generate from SRU'!Z$38/1000</f>
        <v>11.708951280381946</v>
      </c>
      <c r="E16" s="79">
        <f>'Steam Generation from CS2 Plant'!Z$38/1000</f>
        <v>0.90736413895456414</v>
      </c>
      <c r="F16" s="76">
        <f t="shared" si="0"/>
        <v>12.616315419336511</v>
      </c>
      <c r="G16" s="76">
        <f t="shared" si="1"/>
        <v>1.4963679745493106</v>
      </c>
      <c r="H16" s="76">
        <f t="shared" si="3"/>
        <v>7.4818398727465523</v>
      </c>
      <c r="I16" s="76">
        <f t="shared" si="2"/>
        <v>3.6381075720406475</v>
      </c>
    </row>
    <row r="17" spans="1:9" s="53" customFormat="1">
      <c r="A17" s="57">
        <v>38261</v>
      </c>
      <c r="B17" s="75">
        <v>3038.24</v>
      </c>
      <c r="C17" s="78">
        <v>115.96335877862595</v>
      </c>
      <c r="D17" s="79">
        <f>'Steam Generate from SRU'!AC$38/1000</f>
        <v>10.182382039388022</v>
      </c>
      <c r="E17" s="79">
        <f>'Steam Generation from CS2 Plant'!AC$38/1000</f>
        <v>0.87328940917968745</v>
      </c>
      <c r="F17" s="76">
        <f t="shared" si="0"/>
        <v>11.055671448567709</v>
      </c>
      <c r="G17" s="76">
        <f t="shared" si="1"/>
        <v>1.4495419847328241</v>
      </c>
      <c r="H17" s="76">
        <f t="shared" si="3"/>
        <v>7.2477099236641216</v>
      </c>
      <c r="I17" s="76">
        <f t="shared" si="2"/>
        <v>2.3584195401707628</v>
      </c>
    </row>
    <row r="18" spans="1:9" s="53" customFormat="1">
      <c r="A18" s="57">
        <v>38292</v>
      </c>
      <c r="B18" s="75">
        <v>3766.72</v>
      </c>
      <c r="C18" s="78">
        <v>131.98037841625788</v>
      </c>
      <c r="D18" s="79">
        <f>'Steam Generate from SRU'!AF$38/1000</f>
        <v>9.683528638756794</v>
      </c>
      <c r="E18" s="79">
        <f>'Steam Generation from CS2 Plant'!AF$38/1000</f>
        <v>0.99423623259171201</v>
      </c>
      <c r="F18" s="76">
        <f t="shared" si="0"/>
        <v>10.677764871348506</v>
      </c>
      <c r="G18" s="76">
        <f t="shared" si="1"/>
        <v>1.6497547302032236</v>
      </c>
      <c r="H18" s="76">
        <f t="shared" si="3"/>
        <v>8.2487736510161174</v>
      </c>
      <c r="I18" s="76">
        <f t="shared" si="2"/>
        <v>0.77923649012916485</v>
      </c>
    </row>
    <row r="19" spans="1:9" s="53" customFormat="1">
      <c r="A19" s="57">
        <v>38322</v>
      </c>
      <c r="B19" s="75">
        <v>4004.32</v>
      </c>
      <c r="C19" s="78">
        <v>131.3753280839895</v>
      </c>
      <c r="D19" s="79">
        <f>'Steam Generate from SRU'!AI38/1000</f>
        <v>9.7347069010416671</v>
      </c>
      <c r="E19" s="79">
        <f>'Steam Generation from CS2 Plant'!AI$38/1000</f>
        <v>1.056294287109375</v>
      </c>
      <c r="F19" s="76">
        <f t="shared" si="0"/>
        <v>10.791001188151043</v>
      </c>
      <c r="G19" s="76">
        <f t="shared" si="1"/>
        <v>1.6421916010498687</v>
      </c>
      <c r="H19" s="76">
        <f t="shared" si="3"/>
        <v>8.2109580052493438</v>
      </c>
      <c r="I19" s="76">
        <f t="shared" si="2"/>
        <v>0.93785158185183093</v>
      </c>
    </row>
    <row r="20" spans="1:9" s="53" customFormat="1">
      <c r="A20" s="57">
        <v>38353</v>
      </c>
      <c r="B20" s="75">
        <v>2504.9899999999998</v>
      </c>
      <c r="C20" s="78">
        <v>132.42004546175394</v>
      </c>
      <c r="D20" s="79">
        <f>'Steam Generate from SRU'!B$74/1000</f>
        <v>9.5976946639661431</v>
      </c>
      <c r="E20" s="79">
        <f>'Steam Generation from CS2 Plant'!B$74/1000</f>
        <v>0.59931409372602196</v>
      </c>
      <c r="F20" s="76">
        <f t="shared" si="0"/>
        <v>10.197008757692165</v>
      </c>
      <c r="G20" s="76">
        <f t="shared" si="1"/>
        <v>1.6552505682719243</v>
      </c>
      <c r="H20" s="76">
        <f t="shared" si="3"/>
        <v>8.2762528413596215</v>
      </c>
      <c r="I20" s="76">
        <f t="shared" si="2"/>
        <v>0.26550534806061954</v>
      </c>
    </row>
    <row r="21" spans="1:9" s="53" customFormat="1">
      <c r="A21" s="57">
        <v>38384</v>
      </c>
      <c r="B21" s="75">
        <v>3570.71</v>
      </c>
      <c r="C21" s="78">
        <v>136.1307662981319</v>
      </c>
      <c r="D21" s="79">
        <f>'Steam Generate from SRU'!E$74/1000</f>
        <v>8.9631978938238959</v>
      </c>
      <c r="E21" s="79">
        <f>'Steam Generation from CS2 Plant'!E$74/1000</f>
        <v>1.059913198965567</v>
      </c>
      <c r="F21" s="76">
        <f t="shared" si="0"/>
        <v>10.023111092789463</v>
      </c>
      <c r="G21" s="76">
        <f t="shared" si="1"/>
        <v>1.7016345787266489</v>
      </c>
      <c r="H21" s="76">
        <f t="shared" si="3"/>
        <v>8.5081728936332439</v>
      </c>
      <c r="I21" s="76">
        <f t="shared" si="2"/>
        <v>-0.18669637957042973</v>
      </c>
    </row>
    <row r="22" spans="1:9" s="53" customFormat="1">
      <c r="A22" s="57">
        <v>38412</v>
      </c>
      <c r="B22" s="75">
        <v>3878.1</v>
      </c>
      <c r="C22" s="78">
        <v>129.70234113712374</v>
      </c>
      <c r="D22" s="79">
        <f>'Steam Generate from SRU'!H$74/1000</f>
        <v>9.204047030284487</v>
      </c>
      <c r="E22" s="79">
        <f>'Steam Generation from CS2 Plant'!H$74/1000</f>
        <v>1.1149380282698007</v>
      </c>
      <c r="F22" s="76">
        <f t="shared" si="0"/>
        <v>10.318985058554288</v>
      </c>
      <c r="G22" s="76">
        <f t="shared" si="1"/>
        <v>1.6212792642140466</v>
      </c>
      <c r="H22" s="76">
        <f t="shared" si="3"/>
        <v>8.1063963210702337</v>
      </c>
      <c r="I22" s="76">
        <f t="shared" si="2"/>
        <v>0.59130947327000705</v>
      </c>
    </row>
    <row r="23" spans="1:9" s="53" customFormat="1">
      <c r="A23" s="57">
        <v>38443</v>
      </c>
      <c r="B23" s="75">
        <v>2071.98</v>
      </c>
      <c r="C23" s="78">
        <v>124.44324324324326</v>
      </c>
      <c r="D23" s="79">
        <f>'Steam Generate from SRU'!K$74/1000</f>
        <v>9.1542761374080879</v>
      </c>
      <c r="E23" s="79">
        <f>'Steam Generation from CS2 Plant'!K$74/1000</f>
        <v>0.98203428739659926</v>
      </c>
      <c r="F23" s="76">
        <f t="shared" si="0"/>
        <v>10.136310424804687</v>
      </c>
      <c r="G23" s="76">
        <f t="shared" si="1"/>
        <v>1.5555405405405407</v>
      </c>
      <c r="H23" s="76">
        <f t="shared" si="3"/>
        <v>7.7777027027027037</v>
      </c>
      <c r="I23" s="76">
        <f t="shared" si="2"/>
        <v>0.80306718156144363</v>
      </c>
    </row>
    <row r="24" spans="1:9" s="53" customFormat="1">
      <c r="A24" s="57">
        <v>38473</v>
      </c>
      <c r="B24" s="75">
        <v>3838.25</v>
      </c>
      <c r="C24" s="78">
        <v>126.10266940451746</v>
      </c>
      <c r="D24" s="79">
        <f>'Steam Generate from SRU'!N$74/1000</f>
        <v>9.5181791406249996</v>
      </c>
      <c r="E24" s="79">
        <f>'Steam Generation from CS2 Plant'!N$74/1000</f>
        <v>0.99397017963115986</v>
      </c>
      <c r="F24" s="76">
        <f t="shared" si="0"/>
        <v>10.51214932025616</v>
      </c>
      <c r="G24" s="76">
        <f t="shared" si="1"/>
        <v>1.576283367556468</v>
      </c>
      <c r="H24" s="76">
        <f t="shared" si="3"/>
        <v>7.8814168377823419</v>
      </c>
      <c r="I24" s="76">
        <f t="shared" si="2"/>
        <v>1.0544491149173503</v>
      </c>
    </row>
    <row r="25" spans="1:9" s="53" customFormat="1">
      <c r="A25" s="57">
        <v>38504</v>
      </c>
      <c r="B25" s="75">
        <v>3679.63</v>
      </c>
      <c r="C25" s="78">
        <v>122.65433333333334</v>
      </c>
      <c r="D25" s="79">
        <f>'Steam Generate from SRU'!Q$74/1000</f>
        <v>9.1275782260237062</v>
      </c>
      <c r="E25" s="79">
        <f>'Steam Generation from CS2 Plant'!Q$74/1000</f>
        <v>1.0138660705566407</v>
      </c>
      <c r="F25" s="76">
        <f t="shared" si="0"/>
        <v>10.141444296580346</v>
      </c>
      <c r="G25" s="76">
        <f t="shared" si="1"/>
        <v>1.5331791666666668</v>
      </c>
      <c r="H25" s="76">
        <f t="shared" si="3"/>
        <v>7.6658958333333338</v>
      </c>
      <c r="I25" s="76">
        <f t="shared" si="2"/>
        <v>0.94236929658034541</v>
      </c>
    </row>
    <row r="26" spans="1:9" s="53" customFormat="1">
      <c r="A26" s="57">
        <v>38534</v>
      </c>
      <c r="B26" s="75">
        <v>3838.85</v>
      </c>
      <c r="C26" s="78">
        <v>123.83</v>
      </c>
      <c r="D26" s="79">
        <f>'Steam Generate from SRU'!T74/1000</f>
        <v>9.6735336441532258</v>
      </c>
      <c r="E26" s="79">
        <f>'Steam Generation from CS2 Plant'!T$74/1000</f>
        <v>0.90196805892452114</v>
      </c>
      <c r="F26" s="76">
        <f t="shared" si="0"/>
        <v>10.575501703077746</v>
      </c>
      <c r="G26" s="76">
        <f t="shared" si="1"/>
        <v>1.5478750000000001</v>
      </c>
      <c r="H26" s="76">
        <f t="shared" si="3"/>
        <v>7.7393749999999999</v>
      </c>
      <c r="I26" s="76">
        <f t="shared" si="2"/>
        <v>1.2882517030777461</v>
      </c>
    </row>
    <row r="27" spans="1:9" s="53" customFormat="1">
      <c r="A27" s="57">
        <v>38565</v>
      </c>
      <c r="B27" s="75">
        <v>3060.31</v>
      </c>
      <c r="C27" s="78">
        <v>115.31</v>
      </c>
      <c r="D27" s="79">
        <f>'Steam Generate from SRU'!W74/1000</f>
        <v>9.7194654822716355</v>
      </c>
      <c r="E27" s="79">
        <f>'Steam Generation from CS2 Plant'!W$74/1000</f>
        <v>0.99596904343825121</v>
      </c>
      <c r="F27" s="76">
        <f t="shared" si="0"/>
        <v>10.715434525709886</v>
      </c>
      <c r="G27" s="76">
        <f t="shared" si="1"/>
        <v>1.4413749999999999</v>
      </c>
      <c r="H27" s="76">
        <f t="shared" si="3"/>
        <v>7.2068750000000001</v>
      </c>
      <c r="I27" s="76">
        <f t="shared" si="2"/>
        <v>2.0671845257098855</v>
      </c>
    </row>
    <row r="28" spans="1:9" s="53" customFormat="1">
      <c r="A28" s="299">
        <v>38596</v>
      </c>
      <c r="B28" s="75">
        <v>1584.26</v>
      </c>
      <c r="C28" s="78">
        <v>136.1</v>
      </c>
      <c r="D28" s="79">
        <f>'Steam Generate from SRU'!Z74/1000</f>
        <v>9.6091080433238645</v>
      </c>
      <c r="E28" s="79">
        <f>'Steam Generation from CS2 Plant'!Z$74/1000</f>
        <v>0.97084004905007104</v>
      </c>
      <c r="F28" s="76">
        <f t="shared" si="0"/>
        <v>10.579948092373936</v>
      </c>
      <c r="G28" s="76">
        <f t="shared" si="1"/>
        <v>1.7012499999999999</v>
      </c>
      <c r="H28" s="76">
        <f t="shared" si="3"/>
        <v>8.5062499999999996</v>
      </c>
      <c r="I28" s="76">
        <f t="shared" si="2"/>
        <v>0.37244809237393639</v>
      </c>
    </row>
    <row r="29" spans="1:9" s="53" customFormat="1">
      <c r="A29" s="57">
        <v>38626</v>
      </c>
      <c r="B29" s="75">
        <v>4083.82</v>
      </c>
      <c r="C29" s="78">
        <v>135.69999999999999</v>
      </c>
      <c r="D29" s="79">
        <f>'Steam Generate from SRU'!AC74/1000</f>
        <v>9.6713730468750008</v>
      </c>
      <c r="E29" s="79">
        <f>'Steam Generation from CS2 Plant'!AC$74/1000</f>
        <v>0.89959403686523431</v>
      </c>
      <c r="F29" s="76">
        <f t="shared" si="0"/>
        <v>10.570967083740236</v>
      </c>
      <c r="G29" s="76">
        <f t="shared" si="1"/>
        <v>1.6962499999999998</v>
      </c>
      <c r="H29" s="76">
        <f t="shared" si="3"/>
        <v>8.4812499999999993</v>
      </c>
      <c r="I29" s="76">
        <f t="shared" si="2"/>
        <v>0.3934670837402372</v>
      </c>
    </row>
    <row r="30" spans="1:9" s="53" customFormat="1">
      <c r="A30" s="57">
        <v>38657</v>
      </c>
      <c r="B30" s="75">
        <v>3068.13</v>
      </c>
      <c r="C30" s="78">
        <v>22.52</v>
      </c>
      <c r="D30" s="79">
        <f>'Steam Generate from SRU'!AI74/1000</f>
        <v>9.223908599853516</v>
      </c>
      <c r="E30" s="79">
        <f>'Steam Generation from CS2 Plant'!AF$74/1000</f>
        <v>0.86430636291503904</v>
      </c>
      <c r="F30" s="76">
        <f t="shared" si="0"/>
        <v>10.088214962768555</v>
      </c>
      <c r="G30" s="76">
        <f t="shared" si="1"/>
        <v>0.28149999999999997</v>
      </c>
      <c r="H30" s="76">
        <f t="shared" si="3"/>
        <v>1.4075</v>
      </c>
      <c r="I30" s="76">
        <f t="shared" si="2"/>
        <v>8.3992149627685553</v>
      </c>
    </row>
    <row r="31" spans="1:9" s="53" customFormat="1">
      <c r="A31" s="57">
        <v>38687</v>
      </c>
      <c r="B31" s="75">
        <v>3329.65</v>
      </c>
      <c r="C31" s="78">
        <v>136.07</v>
      </c>
      <c r="D31" s="79">
        <f>'Steam Generate from SRU'!AI$74/1000</f>
        <v>9.223908599853516</v>
      </c>
      <c r="E31" s="79">
        <f>'Steam Generation from CS2 Plant'!AI$74/1000</f>
        <v>1.0255204174804686</v>
      </c>
      <c r="F31" s="76">
        <f t="shared" si="0"/>
        <v>10.249429017333984</v>
      </c>
      <c r="G31" s="76">
        <f t="shared" si="1"/>
        <v>1.7008749999999999</v>
      </c>
      <c r="H31" s="76">
        <f t="shared" si="3"/>
        <v>8.5043749999999996</v>
      </c>
      <c r="I31" s="76">
        <f t="shared" si="2"/>
        <v>4.417901733398466E-2</v>
      </c>
    </row>
    <row r="32" spans="1:9" s="53" customFormat="1">
      <c r="A32" s="57">
        <v>38718</v>
      </c>
      <c r="B32" s="75">
        <v>4074.6270000000004</v>
      </c>
      <c r="C32" s="78">
        <v>138.34570919276803</v>
      </c>
      <c r="D32" s="79">
        <f>'Steam Generate from SRU'!B$110/1000</f>
        <v>10.142578832165947</v>
      </c>
      <c r="E32" s="79">
        <f>'Steam Generation from CS2 Plant'!B$110/1000</f>
        <v>0.98266281324817295</v>
      </c>
      <c r="F32" s="76">
        <f t="shared" si="0"/>
        <v>11.125241645414119</v>
      </c>
      <c r="G32" s="76">
        <f t="shared" si="1"/>
        <v>1.7293213649096002</v>
      </c>
      <c r="H32" s="76">
        <f>1.5*C32/24*Blower!C$111</f>
        <v>8.0058117651227878</v>
      </c>
      <c r="I32" s="76">
        <f>F32-SUM(G32:H32)</f>
        <v>1.3901085153817316</v>
      </c>
    </row>
    <row r="33" spans="1:10" s="53" customFormat="1">
      <c r="A33" s="57">
        <v>38749</v>
      </c>
      <c r="B33" s="75">
        <v>3945.63</v>
      </c>
      <c r="C33" s="78">
        <v>140.91535714285715</v>
      </c>
      <c r="D33" s="79">
        <f>'Steam Generate from SRU'!E$110/1000</f>
        <v>10.315470075334821</v>
      </c>
      <c r="E33" s="79">
        <f>'Steam Generation from CS2 Plant'!E$110/1000</f>
        <v>1.1090918295724053</v>
      </c>
      <c r="F33" s="76">
        <f t="shared" si="0"/>
        <v>11.424561904907225</v>
      </c>
      <c r="G33" s="76">
        <f t="shared" si="1"/>
        <v>1.7614419642857142</v>
      </c>
      <c r="H33" s="76">
        <f>1.5*C33/24*Blower!G$111</f>
        <v>8.8072098214285717</v>
      </c>
      <c r="I33" s="76">
        <f>F33-SUM(G33:H33)</f>
        <v>0.85591011919293969</v>
      </c>
    </row>
    <row r="34" spans="1:10" s="53" customFormat="1">
      <c r="A34" s="57">
        <v>38777</v>
      </c>
      <c r="B34" s="75">
        <v>4311.2700000000004</v>
      </c>
      <c r="C34" s="78">
        <v>139.07322580645163</v>
      </c>
      <c r="D34" s="79">
        <f>'Steam Generate from SRU'!H$110/1000</f>
        <v>10.094933054956897</v>
      </c>
      <c r="E34" s="79">
        <f>'Steam Generation from CS2 Plant'!H$110/1000</f>
        <v>1.0589006209834928</v>
      </c>
      <c r="F34" s="76">
        <f t="shared" si="0"/>
        <v>11.15383367594039</v>
      </c>
      <c r="G34" s="76">
        <f t="shared" si="1"/>
        <v>1.7384153225806454</v>
      </c>
      <c r="H34" s="76">
        <f>1.5*C34/24*Blower!K$111</f>
        <v>8.692076612903227</v>
      </c>
      <c r="I34" s="76">
        <f>F34-SUM(G34:H34)</f>
        <v>0.72334174045651878</v>
      </c>
    </row>
    <row r="35" spans="1:10" s="53" customFormat="1">
      <c r="A35" s="57">
        <v>38808</v>
      </c>
      <c r="B35" s="75">
        <v>1894.0170000000003</v>
      </c>
      <c r="C35" s="78">
        <v>129.90514403292184</v>
      </c>
      <c r="D35" s="79">
        <f>'Steam Generate from SRU'!K$110/1000</f>
        <v>10.289094401041666</v>
      </c>
      <c r="E35" s="79">
        <f>'Steam Generation from CS2 Plant'!K$110/1000</f>
        <v>0.74849941883916438</v>
      </c>
      <c r="F35" s="76">
        <f t="shared" si="0"/>
        <v>11.037593819880831</v>
      </c>
      <c r="G35" s="76">
        <f t="shared" si="1"/>
        <v>1.6238143004115229</v>
      </c>
      <c r="H35" s="76">
        <f>1.5*C35/24*Blower!O$111</f>
        <v>7.1719451082900667</v>
      </c>
      <c r="I35" s="76">
        <f>F35-SUM(G35:H35)</f>
        <v>2.2418344111792408</v>
      </c>
      <c r="J35" s="104"/>
    </row>
    <row r="36" spans="1:10" s="53" customFormat="1">
      <c r="A36" s="317" t="s">
        <v>43</v>
      </c>
      <c r="B36" s="318"/>
      <c r="C36" s="318"/>
      <c r="D36" s="318"/>
      <c r="E36" s="318"/>
      <c r="F36" s="318"/>
      <c r="G36" s="318"/>
      <c r="H36" s="318"/>
      <c r="I36" s="319"/>
    </row>
    <row r="37" spans="1:10" s="53" customFormat="1">
      <c r="A37" s="311" t="s">
        <v>15</v>
      </c>
      <c r="B37" s="312" t="s">
        <v>18</v>
      </c>
      <c r="C37" s="312"/>
      <c r="D37" s="308" t="s">
        <v>19</v>
      </c>
      <c r="E37" s="309"/>
      <c r="F37" s="310"/>
      <c r="G37" s="308" t="s">
        <v>20</v>
      </c>
      <c r="H37" s="309"/>
      <c r="I37" s="310"/>
    </row>
    <row r="38" spans="1:10" s="53" customFormat="1" ht="60">
      <c r="A38" s="311"/>
      <c r="B38" s="312"/>
      <c r="C38" s="312"/>
      <c r="D38" s="80" t="s">
        <v>21</v>
      </c>
      <c r="E38" s="80" t="s">
        <v>22</v>
      </c>
      <c r="F38" s="81" t="s">
        <v>23</v>
      </c>
      <c r="G38" s="81" t="s">
        <v>24</v>
      </c>
      <c r="H38" s="105" t="s">
        <v>44</v>
      </c>
      <c r="I38" s="105" t="s">
        <v>42</v>
      </c>
    </row>
    <row r="39" spans="1:10" s="53" customFormat="1">
      <c r="A39" s="311"/>
      <c r="B39" s="83" t="s">
        <v>26</v>
      </c>
      <c r="C39" s="83" t="s">
        <v>27</v>
      </c>
      <c r="D39" s="83" t="s">
        <v>28</v>
      </c>
      <c r="E39" s="83" t="s">
        <v>28</v>
      </c>
      <c r="F39" s="83" t="s">
        <v>28</v>
      </c>
      <c r="G39" s="83" t="s">
        <v>28</v>
      </c>
      <c r="H39" s="83" t="s">
        <v>28</v>
      </c>
      <c r="I39" s="83" t="s">
        <v>28</v>
      </c>
    </row>
    <row r="40" spans="1:10" s="53" customFormat="1" ht="72.75" customHeight="1">
      <c r="A40" s="50" t="s">
        <v>29</v>
      </c>
      <c r="B40" s="313" t="s">
        <v>30</v>
      </c>
      <c r="C40" s="314"/>
      <c r="D40" s="315" t="s">
        <v>31</v>
      </c>
      <c r="E40" s="316"/>
      <c r="F40" s="51" t="s">
        <v>32</v>
      </c>
      <c r="G40" s="52" t="s">
        <v>33</v>
      </c>
      <c r="H40" s="52" t="s">
        <v>31</v>
      </c>
      <c r="I40" s="51" t="s">
        <v>32</v>
      </c>
    </row>
    <row r="41" spans="1:10">
      <c r="A41" s="299">
        <v>38838</v>
      </c>
      <c r="B41" s="92">
        <v>3197.22</v>
      </c>
      <c r="C41" s="93">
        <v>148.57197762255444</v>
      </c>
      <c r="D41" s="94">
        <f>'Steam Generate from SRU'!N$110/1000</f>
        <v>10.713883928571429</v>
      </c>
      <c r="E41" s="94">
        <f>'Steam Generation from CS2 Plant'!N$110/1000</f>
        <v>0.91865050427667028</v>
      </c>
      <c r="F41" s="95">
        <f>D41+E41</f>
        <v>11.632534432848098</v>
      </c>
      <c r="G41" s="95">
        <f>0.3*C41/24</f>
        <v>1.8571497202819305</v>
      </c>
      <c r="H41" s="103">
        <v>9.7753847125661686</v>
      </c>
      <c r="I41" s="103">
        <v>0</v>
      </c>
    </row>
    <row r="42" spans="1:10">
      <c r="A42" s="57">
        <v>38869</v>
      </c>
      <c r="B42" s="76">
        <v>4456.8850000000002</v>
      </c>
      <c r="C42" s="58">
        <v>149.93368534812038</v>
      </c>
      <c r="D42" s="79">
        <f>'Steam Generate from SRU'!Q$110/1000</f>
        <v>10.949157812499999</v>
      </c>
      <c r="E42" s="79">
        <f>'Steam Generation from CS2 Plant'!Q$110/1000</f>
        <v>0.89109794311523438</v>
      </c>
      <c r="F42" s="76">
        <f t="shared" ref="F42:F60" si="4">D42+E42</f>
        <v>11.840255755615233</v>
      </c>
      <c r="G42" s="76">
        <f t="shared" ref="G42:G60" si="5">0.3*C42/24</f>
        <v>1.8741710668515046</v>
      </c>
      <c r="H42" s="102">
        <v>9.953386703811212</v>
      </c>
      <c r="I42" s="102">
        <v>1.269798495251771E-2</v>
      </c>
    </row>
    <row r="43" spans="1:10">
      <c r="A43" s="57">
        <v>38899</v>
      </c>
      <c r="B43" s="76">
        <v>4549.0690000000004</v>
      </c>
      <c r="C43" s="58">
        <v>146.94166352624498</v>
      </c>
      <c r="D43" s="79">
        <f>'Steam Generate from SRU'!T$110/1000</f>
        <v>10.745219517299107</v>
      </c>
      <c r="E43" s="79">
        <f>'Steam Generation from CS2 Plant'!T$110/1000</f>
        <v>0.9168132450498383</v>
      </c>
      <c r="F43" s="76">
        <f t="shared" si="4"/>
        <v>11.662032762348945</v>
      </c>
      <c r="G43" s="76">
        <f t="shared" si="5"/>
        <v>1.8367707940780622</v>
      </c>
      <c r="H43" s="102">
        <v>7.8608331788527215</v>
      </c>
      <c r="I43" s="102">
        <v>1.9644287894181611</v>
      </c>
      <c r="J43" s="101"/>
    </row>
    <row r="44" spans="1:10">
      <c r="A44" s="57">
        <v>38930</v>
      </c>
      <c r="B44" s="76">
        <v>3843.0550000000003</v>
      </c>
      <c r="C44" s="58">
        <v>132.10725181546044</v>
      </c>
      <c r="D44" s="79">
        <f>'Steam Generate from SRU'!W$110/1000</f>
        <v>9.5224493233816965</v>
      </c>
      <c r="E44" s="79">
        <f>'Steam Generation from CS2 Plant'!W$110/1000</f>
        <v>0.78750300428602427</v>
      </c>
      <c r="F44" s="76">
        <f t="shared" si="4"/>
        <v>10.309952327667721</v>
      </c>
      <c r="G44" s="76">
        <f t="shared" si="5"/>
        <v>1.6513406476932555</v>
      </c>
      <c r="H44" s="102">
        <v>8.1199999999999992</v>
      </c>
      <c r="I44" s="102">
        <v>0.54</v>
      </c>
    </row>
    <row r="45" spans="1:10">
      <c r="A45" s="57">
        <v>38961</v>
      </c>
      <c r="B45" s="76">
        <v>2650.2179999999998</v>
      </c>
      <c r="C45" s="58">
        <v>143.57840180586908</v>
      </c>
      <c r="D45" s="79">
        <f>'Steam Generate from SRU'!Z$110/1000</f>
        <v>10.502049424913196</v>
      </c>
      <c r="E45" s="79">
        <f>'Steam Generation from CS2 Plant'!Z$110/1000</f>
        <v>0.92749079814710111</v>
      </c>
      <c r="F45" s="76">
        <f t="shared" si="4"/>
        <v>11.429540223060297</v>
      </c>
      <c r="G45" s="76">
        <f t="shared" si="5"/>
        <v>1.7947300225733633</v>
      </c>
      <c r="H45" s="102">
        <v>8.3729127024386294</v>
      </c>
      <c r="I45" s="102">
        <v>1.2618974980483033</v>
      </c>
    </row>
    <row r="46" spans="1:10">
      <c r="A46" s="57">
        <v>38991</v>
      </c>
      <c r="B46" s="76">
        <v>4592.5679999999993</v>
      </c>
      <c r="C46" s="58">
        <v>148.31347656425206</v>
      </c>
      <c r="D46" s="79">
        <f>'Steam Generate from SRU'!AC$110/1000</f>
        <v>10.827134733072917</v>
      </c>
      <c r="E46" s="79">
        <f>'Steam Generation from CS2 Plant'!AC$110/1000</f>
        <v>0.94298214426348281</v>
      </c>
      <c r="F46" s="76">
        <f t="shared" si="4"/>
        <v>11.770116877336401</v>
      </c>
      <c r="G46" s="76">
        <f t="shared" si="5"/>
        <v>1.8539184570531508</v>
      </c>
      <c r="H46" s="102">
        <v>9.8531001503963811</v>
      </c>
      <c r="I46" s="102">
        <v>6.3098269886868272E-2</v>
      </c>
    </row>
    <row r="47" spans="1:10">
      <c r="A47" s="57">
        <v>39022</v>
      </c>
      <c r="B47" s="76">
        <v>4462.3</v>
      </c>
      <c r="C47" s="58">
        <v>148.93294703905434</v>
      </c>
      <c r="D47" s="79">
        <f>'Steam Generate from SRU'!AF$110/1000</f>
        <v>11.047116471354167</v>
      </c>
      <c r="E47" s="79">
        <f>'Steam Generation from CS2 Plant'!AF$110/1000</f>
        <v>0.9217343119303385</v>
      </c>
      <c r="F47" s="76">
        <f t="shared" si="4"/>
        <v>11.968850783284505</v>
      </c>
      <c r="G47" s="76">
        <f t="shared" si="5"/>
        <v>1.8616618379881791</v>
      </c>
      <c r="H47" s="102">
        <v>8.8278104534937967</v>
      </c>
      <c r="I47" s="102">
        <v>1.2793784918025288</v>
      </c>
    </row>
    <row r="48" spans="1:10">
      <c r="A48" s="57">
        <v>39052</v>
      </c>
      <c r="B48" s="76">
        <v>4274.9399999999996</v>
      </c>
      <c r="C48" s="58">
        <v>149.06298217321185</v>
      </c>
      <c r="D48" s="79">
        <f>'Steam Generate from SRU'!AI$110/1000</f>
        <v>11.132617117745536</v>
      </c>
      <c r="E48" s="79">
        <f>'Steam Generation from CS2 Plant'!Z$110/1000</f>
        <v>0.92749079814710111</v>
      </c>
      <c r="F48" s="76">
        <f t="shared" si="4"/>
        <v>12.060107915892637</v>
      </c>
      <c r="G48" s="76">
        <f t="shared" si="5"/>
        <v>1.8632872771651481</v>
      </c>
      <c r="H48" s="102">
        <v>9.0773906492096419</v>
      </c>
      <c r="I48" s="102">
        <v>1.1194299895178463</v>
      </c>
    </row>
    <row r="49" spans="1:9">
      <c r="A49" s="57">
        <v>39083</v>
      </c>
      <c r="B49" s="76">
        <v>3632.93</v>
      </c>
      <c r="C49" s="58">
        <v>140.00179838787372</v>
      </c>
      <c r="D49" s="79">
        <f>'Steam Generate from SRU'!B$145/1000</f>
        <v>10.252841796875</v>
      </c>
      <c r="E49" s="79">
        <f>'Steam Generation from CS2 Plant'!B$146/1000</f>
        <v>0.30273613630022322</v>
      </c>
      <c r="F49" s="76">
        <f t="shared" si="4"/>
        <v>10.555577933175224</v>
      </c>
      <c r="G49" s="76">
        <f t="shared" si="5"/>
        <v>1.7500224798484216</v>
      </c>
      <c r="H49" s="102">
        <v>8.8055554533268019</v>
      </c>
      <c r="I49" s="102">
        <v>0</v>
      </c>
    </row>
    <row r="50" spans="1:9">
      <c r="A50" s="57">
        <v>39114</v>
      </c>
      <c r="B50" s="76">
        <v>4144.7160000000003</v>
      </c>
      <c r="C50" s="58">
        <v>148.9119520958084</v>
      </c>
      <c r="D50" s="79">
        <f>'Steam Generate from SRU'!E$145/1000</f>
        <v>11.466320835658482</v>
      </c>
      <c r="E50" s="79">
        <f>'Steam Generation from CS2 Plant'!E$146/1000</f>
        <v>0.96353310503278466</v>
      </c>
      <c r="F50" s="76">
        <f t="shared" si="4"/>
        <v>12.429853940691267</v>
      </c>
      <c r="G50" s="76">
        <f t="shared" si="5"/>
        <v>1.8613994011976052</v>
      </c>
      <c r="H50" s="102">
        <v>10.568454539493661</v>
      </c>
      <c r="I50" s="102">
        <v>0</v>
      </c>
    </row>
    <row r="51" spans="1:9">
      <c r="A51" s="57">
        <v>39142</v>
      </c>
      <c r="B51" s="76">
        <v>4587.8330000000005</v>
      </c>
      <c r="C51" s="58">
        <v>148.25033144088147</v>
      </c>
      <c r="D51" s="79">
        <f>'Steam Generate from SRU'!H$145/1000</f>
        <v>11.549543441280242</v>
      </c>
      <c r="E51" s="79">
        <f>'Steam Generation from CS2 Plant'!H$146/1000</f>
        <v>1.0128587361653645</v>
      </c>
      <c r="F51" s="76">
        <f t="shared" si="4"/>
        <v>12.562402177445607</v>
      </c>
      <c r="G51" s="76">
        <f t="shared" si="5"/>
        <v>1.8531291430110182</v>
      </c>
      <c r="H51" s="102">
        <v>10.709273034434588</v>
      </c>
      <c r="I51" s="102">
        <v>0</v>
      </c>
    </row>
    <row r="52" spans="1:9">
      <c r="A52" s="57">
        <v>39173</v>
      </c>
      <c r="B52" s="76">
        <v>4532.1859999999997</v>
      </c>
      <c r="C52" s="58">
        <v>151.53589300640846</v>
      </c>
      <c r="D52" s="79">
        <f>'Steam Generate from SRU'!K$145/1000</f>
        <v>11.574192820581898</v>
      </c>
      <c r="E52" s="79">
        <f>'Steam Generation from CS2 Plant'!K$146/1000</f>
        <v>1.0828178853352866</v>
      </c>
      <c r="F52" s="76">
        <f t="shared" si="4"/>
        <v>12.657010705917184</v>
      </c>
      <c r="G52" s="76">
        <f t="shared" si="5"/>
        <v>1.8941986625801057</v>
      </c>
      <c r="H52" s="102">
        <v>10.762812043337078</v>
      </c>
      <c r="I52" s="102">
        <v>0</v>
      </c>
    </row>
    <row r="53" spans="1:9">
      <c r="A53" s="299">
        <v>39203</v>
      </c>
      <c r="B53" s="76">
        <v>3983.7550000000001</v>
      </c>
      <c r="C53" s="58">
        <v>147.09249230769231</v>
      </c>
      <c r="D53" s="79">
        <f>'Steam Generate from SRU'!N$145/1000</f>
        <v>11.387476796875001</v>
      </c>
      <c r="E53" s="79">
        <f>'Steam Generation from CS2 Plant'!N$146/1000</f>
        <v>1.0346360086294322</v>
      </c>
      <c r="F53" s="76">
        <f t="shared" si="4"/>
        <v>12.422112805504433</v>
      </c>
      <c r="G53" s="76">
        <f t="shared" si="5"/>
        <v>1.8386561538461539</v>
      </c>
      <c r="H53" s="102">
        <v>10.583456651658279</v>
      </c>
      <c r="I53" s="102">
        <v>0</v>
      </c>
    </row>
    <row r="54" spans="1:9">
      <c r="A54" s="57">
        <v>39234</v>
      </c>
      <c r="B54" s="76">
        <v>2996.03</v>
      </c>
      <c r="C54" s="58">
        <v>142.71528944756864</v>
      </c>
      <c r="D54" s="79">
        <f>'Steam Generate from SRU'!Q$145/1000</f>
        <v>10.95070445033482</v>
      </c>
      <c r="E54" s="79">
        <f>'Steam Generation from CS2 Plant'!Q$146/1000</f>
        <v>0.91151123046875004</v>
      </c>
      <c r="F54" s="76">
        <f t="shared" si="4"/>
        <v>11.862215680803571</v>
      </c>
      <c r="G54" s="76">
        <f t="shared" si="5"/>
        <v>1.7839411180946081</v>
      </c>
      <c r="H54" s="102">
        <v>10.078274562708962</v>
      </c>
      <c r="I54" s="102">
        <v>0</v>
      </c>
    </row>
    <row r="55" spans="1:9">
      <c r="A55" s="57">
        <v>39264</v>
      </c>
      <c r="B55" s="76">
        <v>4475.0200000000004</v>
      </c>
      <c r="C55" s="58">
        <v>144.35548387096776</v>
      </c>
      <c r="D55" s="79">
        <f>'Steam Generate from SRU'!T$145/1000</f>
        <v>10.966694042968749</v>
      </c>
      <c r="E55" s="79">
        <f>'Steam Generation from CS2 Plant'!T$146/1000</f>
        <v>0.92676190999348951</v>
      </c>
      <c r="F55" s="76">
        <f t="shared" si="4"/>
        <v>11.893455952962238</v>
      </c>
      <c r="G55" s="76">
        <f t="shared" si="5"/>
        <v>1.8044435483870969</v>
      </c>
      <c r="H55" s="102">
        <v>10.089012404575142</v>
      </c>
      <c r="I55" s="102">
        <v>0</v>
      </c>
    </row>
    <row r="56" spans="1:9">
      <c r="A56" s="57">
        <v>39295</v>
      </c>
      <c r="B56" s="76">
        <v>3847.22</v>
      </c>
      <c r="C56" s="58">
        <v>124.10387096774193</v>
      </c>
      <c r="D56" s="79">
        <f>'Steam Generate from SRU'!W$145/1000</f>
        <v>9.1234229145665324</v>
      </c>
      <c r="E56" s="79">
        <f>'Steam Generation from CS2 Plant'!W$146/1000</f>
        <v>0.79302209472656249</v>
      </c>
      <c r="F56" s="76">
        <f t="shared" si="4"/>
        <v>9.9164450092930956</v>
      </c>
      <c r="G56" s="76">
        <f t="shared" si="5"/>
        <v>1.551298387096774</v>
      </c>
      <c r="H56" s="102">
        <v>8.3651466221963222</v>
      </c>
      <c r="I56" s="102">
        <v>0</v>
      </c>
    </row>
    <row r="57" spans="1:9">
      <c r="A57" s="57">
        <v>39326</v>
      </c>
      <c r="B57" s="76">
        <v>3756.87</v>
      </c>
      <c r="C57" s="58">
        <v>127.11214285714284</v>
      </c>
      <c r="D57" s="79">
        <f>'Steam Generate from SRU'!Z$145/1000</f>
        <v>9.3349656856142254</v>
      </c>
      <c r="E57" s="79">
        <f>'Steam Generation from CS2 Plant'!Z$146/1000</f>
        <v>0.83980739198882004</v>
      </c>
      <c r="F57" s="76">
        <f t="shared" si="4"/>
        <v>10.174773077603046</v>
      </c>
      <c r="G57" s="76">
        <f t="shared" si="5"/>
        <v>1.5889017857142855</v>
      </c>
      <c r="H57" s="102">
        <v>8.5858712918887612</v>
      </c>
      <c r="I57" s="102">
        <v>0</v>
      </c>
    </row>
    <row r="58" spans="1:9">
      <c r="A58" s="57">
        <v>39356</v>
      </c>
      <c r="B58" s="76">
        <v>4471.3900000000003</v>
      </c>
      <c r="C58" s="58">
        <v>144.2383870967742</v>
      </c>
      <c r="D58" s="79">
        <f>'Steam Generate from SRU'!AC$145/1000</f>
        <v>10.916150455729166</v>
      </c>
      <c r="E58" s="79">
        <f>'Steam Generation from CS2 Plant'!AC$146/1000</f>
        <v>1.0072448974609376</v>
      </c>
      <c r="F58" s="76">
        <f t="shared" si="4"/>
        <v>11.923395353190104</v>
      </c>
      <c r="G58" s="76">
        <f t="shared" si="5"/>
        <v>1.8029798387096774</v>
      </c>
      <c r="H58" s="102">
        <v>10.120415514480428</v>
      </c>
      <c r="I58" s="102">
        <v>0</v>
      </c>
    </row>
    <row r="59" spans="1:9">
      <c r="A59" s="57">
        <v>39387</v>
      </c>
      <c r="B59" s="76">
        <v>2516.3000000000002</v>
      </c>
      <c r="C59" s="58">
        <v>125.815</v>
      </c>
      <c r="D59" s="79">
        <f>'Steam Generate from SRU'!AF$145/1000</f>
        <v>10.148805803571429</v>
      </c>
      <c r="E59" s="79">
        <f>'Steam Generation from CS2 Plant'!AF$146/1000</f>
        <v>0.86310486450195312</v>
      </c>
      <c r="F59" s="76">
        <f t="shared" si="4"/>
        <v>11.011910668073382</v>
      </c>
      <c r="G59" s="76">
        <f t="shared" si="5"/>
        <v>1.5726874999999998</v>
      </c>
      <c r="H59" s="102">
        <v>9.4392231680733829</v>
      </c>
      <c r="I59" s="102">
        <v>0</v>
      </c>
    </row>
    <row r="60" spans="1:9">
      <c r="A60" s="57">
        <v>39417</v>
      </c>
      <c r="B60" s="76">
        <v>3349.93</v>
      </c>
      <c r="C60" s="58">
        <v>129.25774919614148</v>
      </c>
      <c r="D60" s="79">
        <f>'Steam Generate from SRU'!AI$145/1000</f>
        <v>10.009856152343749</v>
      </c>
      <c r="E60" s="79">
        <f>'Steam Generation from CS2 Plant'!Z$146/1000</f>
        <v>0.83980739198882004</v>
      </c>
      <c r="F60" s="76">
        <f t="shared" si="4"/>
        <v>10.84966354433257</v>
      </c>
      <c r="G60" s="76">
        <f t="shared" si="5"/>
        <v>1.6157218649517684</v>
      </c>
      <c r="H60" s="102">
        <v>9.233941679380802</v>
      </c>
      <c r="I60" s="102">
        <v>0</v>
      </c>
    </row>
  </sheetData>
  <mergeCells count="13">
    <mergeCell ref="A36:I36"/>
    <mergeCell ref="A4:A6"/>
    <mergeCell ref="B4:C5"/>
    <mergeCell ref="D4:F4"/>
    <mergeCell ref="G4:I4"/>
    <mergeCell ref="B7:C7"/>
    <mergeCell ref="D7:E7"/>
    <mergeCell ref="G37:I37"/>
    <mergeCell ref="A37:A39"/>
    <mergeCell ref="B37:C38"/>
    <mergeCell ref="B40:C40"/>
    <mergeCell ref="D37:F37"/>
    <mergeCell ref="D40:E40"/>
  </mergeCells>
  <pageMargins left="0.25" right="0" top="0.75" bottom="0.75" header="0.3" footer="0.3"/>
  <pageSetup scale="85" orientation="portrait" r:id="rId1"/>
  <legacyDrawing r:id="rId2"/>
</worksheet>
</file>

<file path=xl/worksheets/sheet3.xml><?xml version="1.0" encoding="utf-8"?>
<worksheet xmlns="http://schemas.openxmlformats.org/spreadsheetml/2006/main" xmlns:r="http://schemas.openxmlformats.org/officeDocument/2006/relationships">
  <dimension ref="A2:AJ146"/>
  <sheetViews>
    <sheetView topLeftCell="A10" zoomScaleNormal="100" workbookViewId="0">
      <selection activeCell="B38" sqref="B38"/>
    </sheetView>
  </sheetViews>
  <sheetFormatPr defaultRowHeight="12"/>
  <cols>
    <col min="1" max="16384" width="9.140625" style="2"/>
  </cols>
  <sheetData>
    <row r="2" spans="1:36">
      <c r="A2" s="1" t="s">
        <v>12</v>
      </c>
    </row>
    <row r="3" spans="1:36">
      <c r="A3" s="1" t="s">
        <v>8</v>
      </c>
    </row>
    <row r="5" spans="1:36" s="26" customFormat="1">
      <c r="A5" s="3" t="s">
        <v>9</v>
      </c>
      <c r="B5" s="7" t="s">
        <v>13</v>
      </c>
      <c r="C5" s="5"/>
      <c r="D5" s="3" t="s">
        <v>9</v>
      </c>
      <c r="E5" s="7" t="s">
        <v>13</v>
      </c>
      <c r="F5" s="5"/>
      <c r="G5" s="3" t="s">
        <v>9</v>
      </c>
      <c r="H5" s="7" t="s">
        <v>13</v>
      </c>
      <c r="J5" s="3" t="s">
        <v>9</v>
      </c>
      <c r="K5" s="7" t="s">
        <v>13</v>
      </c>
      <c r="L5" s="5"/>
      <c r="M5" s="3" t="s">
        <v>9</v>
      </c>
      <c r="N5" s="7" t="s">
        <v>13</v>
      </c>
      <c r="O5" s="5"/>
      <c r="P5" s="3" t="s">
        <v>9</v>
      </c>
      <c r="Q5" s="7" t="s">
        <v>13</v>
      </c>
      <c r="R5" s="5"/>
      <c r="S5" s="3" t="s">
        <v>9</v>
      </c>
      <c r="T5" s="7" t="s">
        <v>13</v>
      </c>
      <c r="U5" s="5"/>
      <c r="V5" s="3" t="s">
        <v>9</v>
      </c>
      <c r="W5" s="7" t="s">
        <v>13</v>
      </c>
      <c r="X5" s="5"/>
      <c r="Y5" s="3" t="s">
        <v>9</v>
      </c>
      <c r="Z5" s="7" t="s">
        <v>13</v>
      </c>
      <c r="AA5" s="5"/>
      <c r="AB5" s="3" t="s">
        <v>9</v>
      </c>
      <c r="AC5" s="7" t="s">
        <v>13</v>
      </c>
      <c r="AD5" s="5"/>
      <c r="AE5" s="3" t="s">
        <v>9</v>
      </c>
      <c r="AF5" s="7" t="s">
        <v>13</v>
      </c>
      <c r="AG5" s="5"/>
      <c r="AH5" s="3" t="s">
        <v>9</v>
      </c>
      <c r="AI5" s="7" t="s">
        <v>13</v>
      </c>
      <c r="AJ5" s="27"/>
    </row>
    <row r="6" spans="1:36" s="26" customFormat="1">
      <c r="A6" s="3"/>
      <c r="B6" s="7" t="s">
        <v>11</v>
      </c>
      <c r="C6" s="5"/>
      <c r="D6" s="3"/>
      <c r="E6" s="7" t="s">
        <v>11</v>
      </c>
      <c r="F6" s="5"/>
      <c r="G6" s="3"/>
      <c r="H6" s="7" t="s">
        <v>11</v>
      </c>
      <c r="J6" s="3"/>
      <c r="K6" s="7" t="s">
        <v>11</v>
      </c>
      <c r="L6" s="5"/>
      <c r="M6" s="3"/>
      <c r="N6" s="7" t="s">
        <v>11</v>
      </c>
      <c r="O6" s="5"/>
      <c r="P6" s="3"/>
      <c r="Q6" s="7" t="s">
        <v>11</v>
      </c>
      <c r="R6" s="5"/>
      <c r="S6" s="3"/>
      <c r="T6" s="7" t="s">
        <v>11</v>
      </c>
      <c r="U6" s="5"/>
      <c r="V6" s="3"/>
      <c r="W6" s="7" t="s">
        <v>11</v>
      </c>
      <c r="X6" s="5"/>
      <c r="Y6" s="3"/>
      <c r="Z6" s="7" t="s">
        <v>11</v>
      </c>
      <c r="AA6" s="5"/>
      <c r="AB6" s="3"/>
      <c r="AC6" s="7" t="s">
        <v>11</v>
      </c>
      <c r="AD6" s="5"/>
      <c r="AE6" s="3"/>
      <c r="AF6" s="7" t="s">
        <v>11</v>
      </c>
      <c r="AG6" s="5"/>
      <c r="AH6" s="3"/>
      <c r="AI6" s="7" t="s">
        <v>11</v>
      </c>
      <c r="AJ6" s="28"/>
    </row>
    <row r="7" spans="1:36">
      <c r="A7" s="9">
        <v>37987</v>
      </c>
      <c r="B7" s="10">
        <v>489.50776799519855</v>
      </c>
      <c r="D7" s="9">
        <v>38018</v>
      </c>
      <c r="E7" s="10">
        <v>310.747731829683</v>
      </c>
      <c r="G7" s="9">
        <v>38047</v>
      </c>
      <c r="H7" s="10">
        <v>570.0196749369303</v>
      </c>
      <c r="J7" s="9">
        <v>38078</v>
      </c>
      <c r="K7" s="10">
        <v>535.32257080078125</v>
      </c>
      <c r="M7" s="9">
        <v>38108</v>
      </c>
      <c r="N7" s="10">
        <v>329.3853759765625</v>
      </c>
      <c r="P7" s="9">
        <v>38139</v>
      </c>
      <c r="Q7" s="10">
        <v>903.15093994140625</v>
      </c>
      <c r="S7" s="9">
        <v>38169</v>
      </c>
      <c r="T7" s="10">
        <v>996.612548828125</v>
      </c>
      <c r="V7" s="9">
        <v>38200</v>
      </c>
      <c r="W7" s="10">
        <v>912.61895751953125</v>
      </c>
      <c r="Y7" s="9">
        <v>38231</v>
      </c>
      <c r="Z7" s="10"/>
      <c r="AB7" s="9">
        <v>38261</v>
      </c>
      <c r="AC7" s="10"/>
      <c r="AE7" s="9">
        <v>38292</v>
      </c>
      <c r="AF7" s="10">
        <v>1086.9873046875</v>
      </c>
      <c r="AH7" s="9">
        <v>38322</v>
      </c>
      <c r="AI7" s="10">
        <v>1010.697998046875</v>
      </c>
      <c r="AJ7" s="8"/>
    </row>
    <row r="8" spans="1:36">
      <c r="A8" s="9">
        <v>37988</v>
      </c>
      <c r="B8" s="10">
        <v>176.87459818522134</v>
      </c>
      <c r="D8" s="9">
        <v>38019</v>
      </c>
      <c r="E8" s="10">
        <v>420.58590160806972</v>
      </c>
      <c r="G8" s="9">
        <v>38048</v>
      </c>
      <c r="H8" s="10"/>
      <c r="J8" s="9">
        <v>38079</v>
      </c>
      <c r="K8" s="10">
        <v>499.47354125976562</v>
      </c>
      <c r="M8" s="9">
        <v>38109</v>
      </c>
      <c r="N8" s="10">
        <v>424.26718139648437</v>
      </c>
      <c r="P8" s="9">
        <v>38140</v>
      </c>
      <c r="Q8" s="10">
        <v>760.6239013671875</v>
      </c>
      <c r="S8" s="9">
        <v>38170</v>
      </c>
      <c r="T8" s="10">
        <v>960.32257080078125</v>
      </c>
      <c r="V8" s="9">
        <v>38201</v>
      </c>
      <c r="W8" s="10">
        <v>861.25799560546875</v>
      </c>
      <c r="Y8" s="9">
        <v>38232</v>
      </c>
      <c r="Z8" s="10"/>
      <c r="AB8" s="9">
        <v>38262</v>
      </c>
      <c r="AC8" s="10"/>
      <c r="AE8" s="9">
        <v>38293</v>
      </c>
      <c r="AF8" s="10">
        <v>1317.5675048828125</v>
      </c>
      <c r="AH8" s="9">
        <v>38323</v>
      </c>
      <c r="AI8" s="10">
        <v>960.86737060546875</v>
      </c>
      <c r="AJ8" s="8"/>
    </row>
    <row r="9" spans="1:36">
      <c r="A9" s="9">
        <v>37989</v>
      </c>
      <c r="B9" s="10">
        <v>163.37353388468424</v>
      </c>
      <c r="D9" s="9">
        <v>38020</v>
      </c>
      <c r="E9" s="10">
        <v>467.93979390462238</v>
      </c>
      <c r="G9" s="9">
        <v>38049</v>
      </c>
      <c r="H9" s="10">
        <v>570.0196749369303</v>
      </c>
      <c r="J9" s="9">
        <v>38080</v>
      </c>
      <c r="K9" s="10">
        <v>641.09271240234375</v>
      </c>
      <c r="M9" s="9">
        <v>38110</v>
      </c>
      <c r="N9" s="10">
        <v>407.12738037109375</v>
      </c>
      <c r="P9" s="9">
        <v>38141</v>
      </c>
      <c r="Q9" s="10">
        <v>996.9757080078125</v>
      </c>
      <c r="S9" s="9">
        <v>38171</v>
      </c>
      <c r="T9" s="10">
        <v>701.18255615234375</v>
      </c>
      <c r="V9" s="9">
        <v>38202</v>
      </c>
      <c r="W9" s="10">
        <v>922.57989501953125</v>
      </c>
      <c r="Y9" s="9">
        <v>38233</v>
      </c>
      <c r="Z9" s="10"/>
      <c r="AB9" s="9">
        <v>38263</v>
      </c>
      <c r="AC9" s="10"/>
      <c r="AE9" s="9">
        <v>38294</v>
      </c>
      <c r="AF9" s="10"/>
      <c r="AH9" s="9">
        <v>38324</v>
      </c>
      <c r="AI9" s="10">
        <v>1027.0660400390625</v>
      </c>
      <c r="AJ9" s="8"/>
    </row>
    <row r="10" spans="1:36">
      <c r="A10" s="9">
        <v>37990</v>
      </c>
      <c r="B10" s="10">
        <v>130.09556229909262</v>
      </c>
      <c r="D10" s="9">
        <v>38021</v>
      </c>
      <c r="E10" s="10">
        <v>535.67783388884175</v>
      </c>
      <c r="G10" s="9">
        <v>38050</v>
      </c>
      <c r="H10" s="10">
        <v>529.5655301411947</v>
      </c>
      <c r="J10" s="9">
        <v>38081</v>
      </c>
      <c r="K10" s="10">
        <v>567.44915771484375</v>
      </c>
      <c r="M10" s="9">
        <v>38111</v>
      </c>
      <c r="N10" s="10">
        <v>400.765625</v>
      </c>
      <c r="P10" s="9">
        <v>38142</v>
      </c>
      <c r="Q10" s="10">
        <v>1022.760009765625</v>
      </c>
      <c r="S10" s="9">
        <v>38172</v>
      </c>
      <c r="T10" s="10">
        <v>765.95458984375</v>
      </c>
      <c r="V10" s="9">
        <v>38203</v>
      </c>
      <c r="W10" s="10">
        <v>907.06787109375</v>
      </c>
      <c r="Y10" s="9">
        <v>38234</v>
      </c>
      <c r="Z10" s="10"/>
      <c r="AB10" s="9">
        <v>38264</v>
      </c>
      <c r="AC10" s="10"/>
      <c r="AE10" s="9">
        <v>38295</v>
      </c>
      <c r="AF10" s="10">
        <v>937.651123046875</v>
      </c>
      <c r="AH10" s="9">
        <v>38325</v>
      </c>
      <c r="AI10" s="10">
        <v>974.7711181640625</v>
      </c>
      <c r="AJ10" s="8"/>
    </row>
    <row r="11" spans="1:36">
      <c r="A11" s="9">
        <v>37991</v>
      </c>
      <c r="B11" s="10">
        <v>494.45581436157227</v>
      </c>
      <c r="D11" s="9">
        <v>38022</v>
      </c>
      <c r="E11" s="10">
        <v>513.29225540161133</v>
      </c>
      <c r="G11" s="9">
        <v>38051</v>
      </c>
      <c r="H11" s="10">
        <v>518.7369499206543</v>
      </c>
      <c r="J11" s="9">
        <v>38082</v>
      </c>
      <c r="K11" s="10">
        <v>557.31964111328125</v>
      </c>
      <c r="M11" s="9">
        <v>38112</v>
      </c>
      <c r="N11" s="10">
        <v>431.329345703125</v>
      </c>
      <c r="P11" s="9">
        <v>38143</v>
      </c>
      <c r="Q11" s="10">
        <v>875.18768310546875</v>
      </c>
      <c r="S11" s="9">
        <v>38173</v>
      </c>
      <c r="T11" s="10">
        <v>945.1995849609375</v>
      </c>
      <c r="V11" s="9">
        <v>38204</v>
      </c>
      <c r="W11" s="10">
        <v>983.642578125</v>
      </c>
      <c r="Y11" s="9">
        <v>38235</v>
      </c>
      <c r="Z11" s="10"/>
      <c r="AB11" s="9">
        <v>38265</v>
      </c>
      <c r="AC11" s="10">
        <v>1162.5762939453125</v>
      </c>
      <c r="AE11" s="9">
        <v>38296</v>
      </c>
      <c r="AF11" s="10">
        <v>931.47735595703125</v>
      </c>
      <c r="AH11" s="9">
        <v>38326</v>
      </c>
      <c r="AI11" s="10">
        <v>925.0960693359375</v>
      </c>
      <c r="AJ11" s="8"/>
    </row>
    <row r="12" spans="1:36">
      <c r="A12" s="9">
        <v>37992</v>
      </c>
      <c r="B12" s="10">
        <v>456.36571629842121</v>
      </c>
      <c r="D12" s="9">
        <v>38023</v>
      </c>
      <c r="E12" s="10">
        <v>499.17796579996747</v>
      </c>
      <c r="G12" s="9">
        <v>38052</v>
      </c>
      <c r="H12" s="10">
        <v>504.31379826863605</v>
      </c>
      <c r="J12" s="9">
        <v>38083</v>
      </c>
      <c r="K12" s="10">
        <v>554.63482666015625</v>
      </c>
      <c r="M12" s="9">
        <v>38113</v>
      </c>
      <c r="N12" s="10"/>
      <c r="P12" s="9">
        <v>38144</v>
      </c>
      <c r="Q12" s="10">
        <v>1008.4930419921875</v>
      </c>
      <c r="S12" s="9">
        <v>38174</v>
      </c>
      <c r="T12" s="10">
        <v>958.61053466796875</v>
      </c>
      <c r="V12" s="9">
        <v>38205</v>
      </c>
      <c r="W12" s="10">
        <v>969.94635009765625</v>
      </c>
      <c r="Y12" s="9">
        <v>38236</v>
      </c>
      <c r="Z12" s="10">
        <v>602.92205810546875</v>
      </c>
      <c r="AB12" s="9">
        <v>38266</v>
      </c>
      <c r="AC12" s="10">
        <v>816.00567626953125</v>
      </c>
      <c r="AE12" s="9">
        <v>38297</v>
      </c>
      <c r="AF12" s="10">
        <v>984.965576171875</v>
      </c>
      <c r="AH12" s="9">
        <v>38327</v>
      </c>
      <c r="AI12" s="10">
        <v>864.3707275390625</v>
      </c>
      <c r="AJ12" s="8"/>
    </row>
    <row r="13" spans="1:36">
      <c r="A13" s="9">
        <v>37993</v>
      </c>
      <c r="B13" s="10">
        <v>452.74168523152667</v>
      </c>
      <c r="D13" s="9">
        <v>38024</v>
      </c>
      <c r="E13" s="10">
        <v>590.07854207356775</v>
      </c>
      <c r="G13" s="9">
        <v>38053</v>
      </c>
      <c r="H13" s="10">
        <v>553.72803115844727</v>
      </c>
      <c r="J13" s="9">
        <v>38084</v>
      </c>
      <c r="K13" s="10">
        <v>489.1624755859375</v>
      </c>
      <c r="M13" s="9">
        <v>38114</v>
      </c>
      <c r="N13" s="10">
        <v>329.3853759765625</v>
      </c>
      <c r="P13" s="9">
        <v>38145</v>
      </c>
      <c r="Q13" s="10">
        <v>931.55517578125</v>
      </c>
      <c r="S13" s="9">
        <v>38175</v>
      </c>
      <c r="T13" s="10">
        <v>939.85595703125</v>
      </c>
      <c r="V13" s="9">
        <v>38206</v>
      </c>
      <c r="W13" s="10">
        <v>900.55694580078125</v>
      </c>
      <c r="Y13" s="9">
        <v>38237</v>
      </c>
      <c r="Z13" s="10">
        <v>948.98681640625</v>
      </c>
      <c r="AB13" s="9">
        <v>38267</v>
      </c>
      <c r="AC13" s="10"/>
      <c r="AE13" s="9">
        <v>38298</v>
      </c>
      <c r="AF13" s="10">
        <v>1112.9013671875</v>
      </c>
      <c r="AH13" s="9">
        <v>38328</v>
      </c>
      <c r="AI13" s="10">
        <v>1086.0274658203125</v>
      </c>
      <c r="AJ13" s="8"/>
    </row>
    <row r="14" spans="1:36">
      <c r="A14" s="9">
        <v>37994</v>
      </c>
      <c r="B14" s="10">
        <v>146.06145922342935</v>
      </c>
      <c r="D14" s="9">
        <v>38025</v>
      </c>
      <c r="E14" s="10">
        <v>585.04591623942054</v>
      </c>
      <c r="G14" s="9">
        <v>38054</v>
      </c>
      <c r="H14" s="10">
        <v>549.32959874471032</v>
      </c>
      <c r="J14" s="9">
        <v>38085</v>
      </c>
      <c r="K14" s="10">
        <v>458.33282470703125</v>
      </c>
      <c r="M14" s="9">
        <v>38115</v>
      </c>
      <c r="N14" s="10"/>
      <c r="P14" s="9">
        <v>38146</v>
      </c>
      <c r="Q14" s="10">
        <v>971.83990478515625</v>
      </c>
      <c r="S14" s="9">
        <v>38176</v>
      </c>
      <c r="T14" s="10">
        <v>885.87493896484375</v>
      </c>
      <c r="V14" s="9">
        <v>38207</v>
      </c>
      <c r="W14" s="10">
        <v>1122.6287841796875</v>
      </c>
      <c r="Y14" s="9">
        <v>38238</v>
      </c>
      <c r="Z14" s="10">
        <v>883.48846435546875</v>
      </c>
      <c r="AB14" s="9">
        <v>38268</v>
      </c>
      <c r="AC14" s="10">
        <v>734.59320068359375</v>
      </c>
      <c r="AE14" s="9">
        <v>38299</v>
      </c>
      <c r="AF14" s="10">
        <v>982.3714599609375</v>
      </c>
      <c r="AH14" s="9">
        <v>38329</v>
      </c>
      <c r="AI14" s="10">
        <v>1064.497314453125</v>
      </c>
      <c r="AJ14" s="8"/>
    </row>
    <row r="15" spans="1:36">
      <c r="A15" s="9">
        <v>37995</v>
      </c>
      <c r="B15" s="10">
        <v>471.78863016764325</v>
      </c>
      <c r="D15" s="9">
        <v>38026</v>
      </c>
      <c r="E15" s="10">
        <v>560.11359151204431</v>
      </c>
      <c r="G15" s="9">
        <v>38055</v>
      </c>
      <c r="H15" s="10">
        <v>495.74200439453125</v>
      </c>
      <c r="J15" s="9">
        <v>38086</v>
      </c>
      <c r="K15" s="10">
        <v>501.02996826171875</v>
      </c>
      <c r="M15" s="9">
        <v>38116</v>
      </c>
      <c r="N15" s="10"/>
      <c r="P15" s="9">
        <v>38147</v>
      </c>
      <c r="Q15" s="10">
        <v>944.39544677734375</v>
      </c>
      <c r="S15" s="9">
        <v>38177</v>
      </c>
      <c r="T15" s="10">
        <v>865.30450439453125</v>
      </c>
      <c r="V15" s="9">
        <v>38208</v>
      </c>
      <c r="W15" s="10">
        <v>894.331298828125</v>
      </c>
      <c r="Y15" s="9">
        <v>38239</v>
      </c>
      <c r="Z15" s="10">
        <v>973.86322021484375</v>
      </c>
      <c r="AB15" s="9">
        <v>38269</v>
      </c>
      <c r="AC15" s="10">
        <v>758.22442626953125</v>
      </c>
      <c r="AE15" s="9">
        <v>38300</v>
      </c>
      <c r="AF15" s="10">
        <v>915.75775146484375</v>
      </c>
      <c r="AH15" s="9">
        <v>38330</v>
      </c>
      <c r="AI15" s="10">
        <v>1146.1044921875</v>
      </c>
      <c r="AJ15" s="8"/>
    </row>
    <row r="16" spans="1:36">
      <c r="A16" s="9">
        <v>37996</v>
      </c>
      <c r="B16" s="10">
        <v>122.84210618336995</v>
      </c>
      <c r="D16" s="9">
        <v>38027</v>
      </c>
      <c r="E16" s="10">
        <v>588.08981577555335</v>
      </c>
      <c r="G16" s="9">
        <v>38056</v>
      </c>
      <c r="H16" s="10">
        <v>513.85565058390296</v>
      </c>
      <c r="J16" s="9">
        <v>38087</v>
      </c>
      <c r="K16" s="10">
        <v>481.48422241210937</v>
      </c>
      <c r="M16" s="9">
        <v>38117</v>
      </c>
      <c r="N16" s="10"/>
      <c r="P16" s="9">
        <v>38148</v>
      </c>
      <c r="Q16" s="10">
        <v>929.8431396484375</v>
      </c>
      <c r="S16" s="9">
        <v>38178</v>
      </c>
      <c r="T16" s="10">
        <v>968.67523193359375</v>
      </c>
      <c r="V16" s="9">
        <v>38209</v>
      </c>
      <c r="W16" s="10">
        <v>967.3004150390625</v>
      </c>
      <c r="Y16" s="9">
        <v>38240</v>
      </c>
      <c r="Z16" s="10">
        <v>992.669677734375</v>
      </c>
      <c r="AB16" s="9">
        <v>38270</v>
      </c>
      <c r="AC16" s="10">
        <v>706.720703125</v>
      </c>
      <c r="AE16" s="9">
        <v>38301</v>
      </c>
      <c r="AF16" s="10">
        <v>1020.0881958007812</v>
      </c>
      <c r="AH16" s="9">
        <v>38331</v>
      </c>
      <c r="AI16" s="10">
        <v>1046.1837158203125</v>
      </c>
      <c r="AJ16" s="6"/>
    </row>
    <row r="17" spans="1:35">
      <c r="A17" s="9">
        <v>37997</v>
      </c>
      <c r="B17" s="10">
        <v>477.87235132853192</v>
      </c>
      <c r="D17" s="9">
        <v>38028</v>
      </c>
      <c r="E17" s="10">
        <v>540.32655461629236</v>
      </c>
      <c r="G17" s="9">
        <v>38057</v>
      </c>
      <c r="H17" s="10">
        <v>533.5897318522135</v>
      </c>
      <c r="J17" s="9">
        <v>38088</v>
      </c>
      <c r="K17" s="10">
        <v>531.84661865234375</v>
      </c>
      <c r="M17" s="9">
        <v>38118</v>
      </c>
      <c r="N17" s="10"/>
      <c r="P17" s="9">
        <v>38149</v>
      </c>
      <c r="Q17" s="10">
        <v>1016.6122436523437</v>
      </c>
      <c r="S17" s="9">
        <v>38179</v>
      </c>
      <c r="T17" s="10">
        <v>946.05560302734375</v>
      </c>
      <c r="V17" s="9">
        <v>38210</v>
      </c>
      <c r="W17" s="10">
        <v>557.5660400390625</v>
      </c>
      <c r="Y17" s="9">
        <v>38241</v>
      </c>
      <c r="Z17" s="10">
        <v>965.56243896484375</v>
      </c>
      <c r="AB17" s="9">
        <v>38271</v>
      </c>
      <c r="AC17" s="10">
        <v>780.45501708984375</v>
      </c>
      <c r="AE17" s="9">
        <v>38302</v>
      </c>
      <c r="AF17" s="10"/>
      <c r="AH17" s="9">
        <v>38332</v>
      </c>
      <c r="AI17" s="10">
        <v>1273.4176025390625</v>
      </c>
    </row>
    <row r="18" spans="1:35">
      <c r="A18" s="9">
        <v>37998</v>
      </c>
      <c r="B18" s="10">
        <v>122.93046315511067</v>
      </c>
      <c r="D18" s="9">
        <v>38029</v>
      </c>
      <c r="E18" s="10">
        <v>583.62247339884436</v>
      </c>
      <c r="G18" s="9">
        <v>38058</v>
      </c>
      <c r="H18" s="10">
        <v>533.5897318522135</v>
      </c>
      <c r="J18" s="9">
        <v>38089</v>
      </c>
      <c r="K18" s="10">
        <v>387.03042602539062</v>
      </c>
      <c r="M18" s="9">
        <v>38119</v>
      </c>
      <c r="N18" s="10"/>
      <c r="P18" s="9">
        <v>38150</v>
      </c>
      <c r="Q18" s="10">
        <v>801.6868896484375</v>
      </c>
      <c r="S18" s="9">
        <v>38180</v>
      </c>
      <c r="T18" s="10">
        <v>932.59283447265625</v>
      </c>
      <c r="V18" s="9">
        <v>38211</v>
      </c>
      <c r="W18" s="10"/>
      <c r="Y18" s="9">
        <v>38242</v>
      </c>
      <c r="Z18" s="10">
        <v>1022.44873046875</v>
      </c>
      <c r="AB18" s="9">
        <v>38272</v>
      </c>
      <c r="AC18" s="10">
        <v>696.0594482421875</v>
      </c>
      <c r="AE18" s="9">
        <v>38303</v>
      </c>
      <c r="AF18" s="10"/>
      <c r="AH18" s="9">
        <v>38333</v>
      </c>
      <c r="AI18" s="10">
        <v>1010.4904174804687</v>
      </c>
    </row>
    <row r="19" spans="1:35">
      <c r="A19" s="9">
        <v>37999</v>
      </c>
      <c r="B19" s="10">
        <v>121.94663715362549</v>
      </c>
      <c r="D19" s="9">
        <v>38030</v>
      </c>
      <c r="E19" s="10">
        <v>470.137934366862</v>
      </c>
      <c r="G19" s="9">
        <v>38059</v>
      </c>
      <c r="H19" s="10">
        <v>515.79953257242835</v>
      </c>
      <c r="J19" s="9">
        <v>38090</v>
      </c>
      <c r="K19" s="10">
        <v>403.314208984375</v>
      </c>
      <c r="M19" s="9">
        <v>38120</v>
      </c>
      <c r="N19" s="10"/>
      <c r="P19" s="9">
        <v>38151</v>
      </c>
      <c r="Q19" s="10">
        <v>942.138671875</v>
      </c>
      <c r="S19" s="9">
        <v>38181</v>
      </c>
      <c r="T19" s="10">
        <v>946.91162109375</v>
      </c>
      <c r="V19" s="9">
        <v>38212</v>
      </c>
      <c r="W19" s="10"/>
      <c r="Y19" s="9">
        <v>38243</v>
      </c>
      <c r="Z19" s="10">
        <v>987.87078857421875</v>
      </c>
      <c r="AB19" s="9">
        <v>38273</v>
      </c>
      <c r="AC19" s="10">
        <v>913.99383544921875</v>
      </c>
      <c r="AE19" s="9">
        <v>38304</v>
      </c>
      <c r="AF19" s="10"/>
      <c r="AH19" s="9">
        <v>38334</v>
      </c>
      <c r="AI19" s="10">
        <v>1018.8948974609375</v>
      </c>
    </row>
    <row r="20" spans="1:35">
      <c r="A20" s="9">
        <v>38000</v>
      </c>
      <c r="B20" s="10">
        <v>477.30735015869141</v>
      </c>
      <c r="D20" s="9">
        <v>38031</v>
      </c>
      <c r="E20" s="10">
        <v>498.14847819010419</v>
      </c>
      <c r="G20" s="9">
        <v>38060</v>
      </c>
      <c r="H20" s="10">
        <v>531.7217801411947</v>
      </c>
      <c r="J20" s="9">
        <v>38091</v>
      </c>
      <c r="K20" s="10">
        <v>462.78152465820312</v>
      </c>
      <c r="M20" s="9">
        <v>38121</v>
      </c>
      <c r="N20" s="10"/>
      <c r="P20" s="9">
        <v>38152</v>
      </c>
      <c r="Q20" s="10">
        <v>932.92999267578125</v>
      </c>
      <c r="S20" s="9">
        <v>38182</v>
      </c>
      <c r="T20" s="10">
        <v>964.1097412109375</v>
      </c>
      <c r="V20" s="9">
        <v>38213</v>
      </c>
      <c r="W20" s="10"/>
      <c r="Y20" s="9">
        <v>38244</v>
      </c>
      <c r="Z20" s="10">
        <v>942.26837158203125</v>
      </c>
      <c r="AB20" s="9">
        <v>38274</v>
      </c>
      <c r="AC20" s="10">
        <v>862.03619384765625</v>
      </c>
      <c r="AE20" s="9">
        <v>38305</v>
      </c>
      <c r="AF20" s="10"/>
      <c r="AH20" s="9">
        <v>38335</v>
      </c>
      <c r="AI20" s="10">
        <v>1088.362060546875</v>
      </c>
    </row>
    <row r="21" spans="1:35">
      <c r="A21" s="9">
        <v>38001</v>
      </c>
      <c r="B21" s="10">
        <v>480.8722038269043</v>
      </c>
      <c r="D21" s="9">
        <v>38032</v>
      </c>
      <c r="E21" s="10">
        <v>463.44839604695636</v>
      </c>
      <c r="G21" s="9">
        <v>38061</v>
      </c>
      <c r="H21" s="10">
        <v>584.82759221394861</v>
      </c>
      <c r="J21" s="9">
        <v>38092</v>
      </c>
      <c r="K21" s="10">
        <v>477.4505615234375</v>
      </c>
      <c r="M21" s="9">
        <v>38122</v>
      </c>
      <c r="N21" s="10"/>
      <c r="P21" s="9">
        <v>38153</v>
      </c>
      <c r="Q21" s="10">
        <v>871.94512939453125</v>
      </c>
      <c r="S21" s="9">
        <v>38183</v>
      </c>
      <c r="T21" s="10">
        <v>923.40997314453125</v>
      </c>
      <c r="V21" s="9">
        <v>38214</v>
      </c>
      <c r="W21" s="10"/>
      <c r="Y21" s="9">
        <v>38245</v>
      </c>
      <c r="Z21" s="10">
        <v>837.13385009765625</v>
      </c>
      <c r="AB21" s="9">
        <v>38275</v>
      </c>
      <c r="AC21" s="10">
        <v>805.72052001953125</v>
      </c>
      <c r="AE21" s="9">
        <v>38306</v>
      </c>
      <c r="AF21" s="10"/>
      <c r="AH21" s="9">
        <v>38336</v>
      </c>
      <c r="AI21" s="10">
        <v>1074.951171875</v>
      </c>
    </row>
    <row r="22" spans="1:35">
      <c r="A22" s="9">
        <v>38002</v>
      </c>
      <c r="B22" s="10">
        <v>476.65291213989258</v>
      </c>
      <c r="D22" s="9">
        <v>38033</v>
      </c>
      <c r="E22" s="10">
        <v>463.44839604695636</v>
      </c>
      <c r="G22" s="9">
        <v>38062</v>
      </c>
      <c r="H22" s="10">
        <v>531.73312759399414</v>
      </c>
      <c r="J22" s="9">
        <v>38093</v>
      </c>
      <c r="K22" s="10">
        <v>477.15225219726562</v>
      </c>
      <c r="M22" s="9">
        <v>38123</v>
      </c>
      <c r="N22" s="10"/>
      <c r="P22" s="9">
        <v>38154</v>
      </c>
      <c r="Q22" s="10">
        <v>996.89788818359375</v>
      </c>
      <c r="S22" s="9">
        <v>38184</v>
      </c>
      <c r="T22" s="10">
        <v>938.58489990234375</v>
      </c>
      <c r="V22" s="9">
        <v>38215</v>
      </c>
      <c r="W22" s="10">
        <v>855.7586669921875</v>
      </c>
      <c r="Y22" s="9">
        <v>38246</v>
      </c>
      <c r="Z22" s="10">
        <v>978.765869140625</v>
      </c>
      <c r="AB22" s="9">
        <v>38276</v>
      </c>
      <c r="AC22" s="10">
        <v>957.54705810546875</v>
      </c>
      <c r="AE22" s="9">
        <v>38307</v>
      </c>
      <c r="AF22" s="10"/>
      <c r="AH22" s="9">
        <v>38337</v>
      </c>
      <c r="AI22" s="10">
        <v>829.89654541015625</v>
      </c>
    </row>
    <row r="23" spans="1:35">
      <c r="A23" s="9">
        <v>38003</v>
      </c>
      <c r="B23" s="10">
        <v>149.78073374430338</v>
      </c>
      <c r="D23" s="9">
        <v>38034</v>
      </c>
      <c r="E23" s="10">
        <v>535.29960378011071</v>
      </c>
      <c r="G23" s="9">
        <v>38063</v>
      </c>
      <c r="H23" s="10">
        <v>571.56472651163733</v>
      </c>
      <c r="J23" s="9">
        <v>38094</v>
      </c>
      <c r="K23" s="10">
        <v>486.9964599609375</v>
      </c>
      <c r="M23" s="9">
        <v>38124</v>
      </c>
      <c r="N23" s="10"/>
      <c r="P23" s="9">
        <v>38155</v>
      </c>
      <c r="Q23" s="10">
        <v>1006.365966796875</v>
      </c>
      <c r="S23" s="9">
        <v>38185</v>
      </c>
      <c r="T23" s="10">
        <v>750.19610595703125</v>
      </c>
      <c r="V23" s="9">
        <v>38216</v>
      </c>
      <c r="W23" s="10">
        <v>798.4832763671875</v>
      </c>
      <c r="Y23" s="9">
        <v>38247</v>
      </c>
      <c r="Z23" s="10">
        <v>944.62890625</v>
      </c>
      <c r="AB23" s="9">
        <v>38277</v>
      </c>
      <c r="AC23" s="10">
        <v>750.26092529296875</v>
      </c>
      <c r="AE23" s="9">
        <v>38308</v>
      </c>
      <c r="AF23" s="10">
        <v>1056.2744140625</v>
      </c>
      <c r="AH23" s="9">
        <v>38338</v>
      </c>
      <c r="AI23" s="10">
        <v>1010.7757568359375</v>
      </c>
    </row>
    <row r="24" spans="1:35">
      <c r="A24" s="9">
        <v>38004</v>
      </c>
      <c r="B24" s="10">
        <v>-3.7357187171777091</v>
      </c>
      <c r="D24" s="9">
        <v>38035</v>
      </c>
      <c r="E24" s="10">
        <v>500.12153244018555</v>
      </c>
      <c r="G24" s="9">
        <v>38064</v>
      </c>
      <c r="H24" s="10">
        <v>554.08363469441736</v>
      </c>
      <c r="J24" s="9">
        <v>38095</v>
      </c>
      <c r="K24" s="10">
        <v>441.3421630859375</v>
      </c>
      <c r="M24" s="9">
        <v>38125</v>
      </c>
      <c r="N24" s="10"/>
      <c r="P24" s="9">
        <v>38156</v>
      </c>
      <c r="Q24" s="10">
        <v>1062.188720703125</v>
      </c>
      <c r="S24" s="9">
        <v>38186</v>
      </c>
      <c r="T24" s="10">
        <v>920.91973876953125</v>
      </c>
      <c r="V24" s="9">
        <v>38217</v>
      </c>
      <c r="W24" s="10">
        <v>951.8402099609375</v>
      </c>
      <c r="Y24" s="9">
        <v>38248</v>
      </c>
      <c r="Z24" s="10">
        <v>943.2281494140625</v>
      </c>
      <c r="AB24" s="9">
        <v>38278</v>
      </c>
      <c r="AC24" s="10">
        <v>773.853271484375</v>
      </c>
      <c r="AE24" s="9">
        <v>38309</v>
      </c>
      <c r="AF24" s="10">
        <v>839.7667236328125</v>
      </c>
      <c r="AH24" s="9">
        <v>38339</v>
      </c>
      <c r="AI24" s="10">
        <v>1004.1610717773437</v>
      </c>
    </row>
    <row r="25" spans="1:35">
      <c r="A25" s="9">
        <v>38005</v>
      </c>
      <c r="B25" s="10">
        <v>136.74118550618491</v>
      </c>
      <c r="D25" s="9">
        <v>38036</v>
      </c>
      <c r="E25" s="10">
        <v>596.4557215372721</v>
      </c>
      <c r="G25" s="9">
        <v>38065</v>
      </c>
      <c r="H25" s="10">
        <v>557.67253748575843</v>
      </c>
      <c r="J25" s="9">
        <v>38096</v>
      </c>
      <c r="K25" s="10">
        <v>497.0611572265625</v>
      </c>
      <c r="M25" s="9">
        <v>38126</v>
      </c>
      <c r="N25" s="10"/>
      <c r="P25" s="9">
        <v>38157</v>
      </c>
      <c r="Q25" s="10">
        <v>1054.1214599609375</v>
      </c>
      <c r="S25" s="9">
        <v>38187</v>
      </c>
      <c r="T25" s="10">
        <v>910.9847412109375</v>
      </c>
      <c r="V25" s="9">
        <v>38218</v>
      </c>
      <c r="W25" s="10"/>
      <c r="Y25" s="9">
        <v>38249</v>
      </c>
      <c r="Z25" s="10">
        <v>948.2086181640625</v>
      </c>
      <c r="AB25" s="9">
        <v>38279</v>
      </c>
      <c r="AC25" s="10">
        <v>928.49432373046875</v>
      </c>
      <c r="AE25" s="9">
        <v>38310</v>
      </c>
      <c r="AF25" s="10">
        <v>1034.6923828125</v>
      </c>
      <c r="AH25" s="9">
        <v>38340</v>
      </c>
      <c r="AI25" s="10">
        <v>1045.768798828125</v>
      </c>
    </row>
    <row r="26" spans="1:35">
      <c r="A26" s="9">
        <v>38006</v>
      </c>
      <c r="B26" s="10">
        <v>-5.2317491968472796</v>
      </c>
      <c r="D26" s="9">
        <v>38037</v>
      </c>
      <c r="E26" s="10">
        <v>705.16594950358069</v>
      </c>
      <c r="G26" s="9">
        <v>38066</v>
      </c>
      <c r="H26" s="10">
        <v>549.80679321289062</v>
      </c>
      <c r="J26" s="9">
        <v>38097</v>
      </c>
      <c r="K26" s="10">
        <v>498.18954467773437</v>
      </c>
      <c r="M26" s="9">
        <v>38127</v>
      </c>
      <c r="N26" s="10"/>
      <c r="P26" s="9">
        <v>38158</v>
      </c>
      <c r="Q26" s="10">
        <v>958.740234375</v>
      </c>
      <c r="S26" s="9">
        <v>38188</v>
      </c>
      <c r="T26" s="10">
        <v>929.998779296875</v>
      </c>
      <c r="V26" s="9">
        <v>38219</v>
      </c>
      <c r="W26" s="10">
        <v>988.20806884765625</v>
      </c>
      <c r="Y26" s="9">
        <v>38250</v>
      </c>
      <c r="Z26" s="10">
        <v>814.73468017578125</v>
      </c>
      <c r="AB26" s="9">
        <v>38280</v>
      </c>
      <c r="AC26" s="10">
        <v>741.99908447265625</v>
      </c>
      <c r="AE26" s="9">
        <v>38311</v>
      </c>
      <c r="AF26" s="10">
        <v>995.2117919921875</v>
      </c>
      <c r="AH26" s="9">
        <v>38341</v>
      </c>
      <c r="AI26" s="10">
        <v>1193.548583984375</v>
      </c>
    </row>
    <row r="27" spans="1:35">
      <c r="A27" s="9">
        <v>38007</v>
      </c>
      <c r="B27" s="10">
        <v>122.14540531324303</v>
      </c>
      <c r="D27" s="9">
        <v>38038</v>
      </c>
      <c r="E27" s="10">
        <v>576.11502075195312</v>
      </c>
      <c r="G27" s="9">
        <v>38067</v>
      </c>
      <c r="H27" s="10">
        <v>550.44556045532227</v>
      </c>
      <c r="J27" s="9">
        <v>38098</v>
      </c>
      <c r="K27" s="10">
        <v>473.76712036132812</v>
      </c>
      <c r="M27" s="9">
        <v>38128</v>
      </c>
      <c r="N27" s="10">
        <v>798.1590576171875</v>
      </c>
      <c r="P27" s="9">
        <v>38159</v>
      </c>
      <c r="Q27" s="10">
        <v>995.18585205078125</v>
      </c>
      <c r="S27" s="9">
        <v>38189</v>
      </c>
      <c r="T27" s="10">
        <v>885.27838134765625</v>
      </c>
      <c r="V27" s="9">
        <v>38220</v>
      </c>
      <c r="W27" s="10">
        <v>942.21649169921875</v>
      </c>
      <c r="Y27" s="9">
        <v>38251</v>
      </c>
      <c r="Z27" s="10">
        <v>824.5269775390625</v>
      </c>
      <c r="AB27" s="9">
        <v>38281</v>
      </c>
      <c r="AC27" s="10">
        <v>1057.856689453125</v>
      </c>
      <c r="AE27" s="9">
        <v>38312</v>
      </c>
      <c r="AF27" s="10">
        <v>1003.35693359375</v>
      </c>
      <c r="AH27" s="9">
        <v>38342</v>
      </c>
      <c r="AI27" s="10">
        <v>1083.381591796875</v>
      </c>
    </row>
    <row r="28" spans="1:35">
      <c r="A28" s="9">
        <v>38008</v>
      </c>
      <c r="B28" s="10">
        <v>-4.9329923987388611</v>
      </c>
      <c r="D28" s="9">
        <v>38039</v>
      </c>
      <c r="E28" s="10">
        <v>592.37637710571289</v>
      </c>
      <c r="G28" s="9">
        <v>38068</v>
      </c>
      <c r="H28" s="10">
        <v>551.42911529541016</v>
      </c>
      <c r="J28" s="9">
        <v>38099</v>
      </c>
      <c r="K28" s="10">
        <v>345.99343872070312</v>
      </c>
      <c r="M28" s="9">
        <v>38129</v>
      </c>
      <c r="N28" s="10">
        <v>643.94610595703125</v>
      </c>
      <c r="P28" s="9">
        <v>38160</v>
      </c>
      <c r="Q28" s="10">
        <v>997.72796630859375</v>
      </c>
      <c r="S28" s="9">
        <v>38190</v>
      </c>
      <c r="T28" s="10">
        <v>937.91046142578125</v>
      </c>
      <c r="V28" s="9">
        <v>38221</v>
      </c>
      <c r="W28" s="10">
        <v>1024.93896484375</v>
      </c>
      <c r="Y28" s="9">
        <v>38252</v>
      </c>
      <c r="Z28" s="10">
        <v>948.0010986328125</v>
      </c>
      <c r="AB28" s="9">
        <v>38282</v>
      </c>
      <c r="AC28" s="10">
        <v>1000.3219604492187</v>
      </c>
      <c r="AE28" s="9">
        <v>38313</v>
      </c>
      <c r="AF28" s="10">
        <v>993.6553955078125</v>
      </c>
      <c r="AH28" s="9">
        <v>38343</v>
      </c>
      <c r="AI28" s="10">
        <v>1135.676513671875</v>
      </c>
    </row>
    <row r="29" spans="1:35">
      <c r="A29" s="9">
        <v>38009</v>
      </c>
      <c r="B29" s="10">
        <v>127.11959338188171</v>
      </c>
      <c r="D29" s="9">
        <v>38040</v>
      </c>
      <c r="E29" s="10">
        <v>599.90546162923181</v>
      </c>
      <c r="G29" s="9">
        <v>38069</v>
      </c>
      <c r="H29" s="10">
        <v>540.53163401285804</v>
      </c>
      <c r="J29" s="9">
        <v>38100</v>
      </c>
      <c r="K29" s="10">
        <v>414.876953125</v>
      </c>
      <c r="M29" s="9">
        <v>38130</v>
      </c>
      <c r="N29" s="10">
        <v>746.5125732421875</v>
      </c>
      <c r="P29" s="9">
        <v>38161</v>
      </c>
      <c r="Q29" s="10">
        <v>974.018798828125</v>
      </c>
      <c r="S29" s="9">
        <v>38191</v>
      </c>
      <c r="T29" s="10">
        <v>891.42608642578125</v>
      </c>
      <c r="V29" s="9">
        <v>38222</v>
      </c>
      <c r="W29" s="10">
        <v>1026.5213623046875</v>
      </c>
      <c r="Y29" s="9">
        <v>38253</v>
      </c>
      <c r="Z29" s="10">
        <v>931.010498046875</v>
      </c>
      <c r="AB29" s="9">
        <v>38283</v>
      </c>
      <c r="AC29" s="10">
        <v>819.04071044921875</v>
      </c>
      <c r="AE29" s="9">
        <v>38314</v>
      </c>
      <c r="AF29" s="10">
        <v>993.37005615234375</v>
      </c>
      <c r="AH29" s="9">
        <v>38344</v>
      </c>
      <c r="AI29" s="10">
        <v>1035.418701171875</v>
      </c>
    </row>
    <row r="30" spans="1:35">
      <c r="A30" s="9">
        <v>38010</v>
      </c>
      <c r="B30" s="10">
        <v>166.69290065765381</v>
      </c>
      <c r="D30" s="9">
        <v>38041</v>
      </c>
      <c r="E30" s="10">
        <v>625.51764170328772</v>
      </c>
      <c r="G30" s="9">
        <v>38070</v>
      </c>
      <c r="H30" s="10">
        <v>572.8295682271322</v>
      </c>
      <c r="J30" s="9">
        <v>38101</v>
      </c>
      <c r="K30" s="10">
        <v>413.08059692382812</v>
      </c>
      <c r="M30" s="9">
        <v>38131</v>
      </c>
      <c r="N30" s="10">
        <v>798.431396484375</v>
      </c>
      <c r="P30" s="9">
        <v>38162</v>
      </c>
      <c r="Q30" s="10">
        <v>952.2552490234375</v>
      </c>
      <c r="S30" s="9">
        <v>38192</v>
      </c>
      <c r="T30" s="10">
        <v>931.06231689453125</v>
      </c>
      <c r="V30" s="9">
        <v>38223</v>
      </c>
      <c r="W30" s="10">
        <v>879.8828125</v>
      </c>
      <c r="Y30" s="9">
        <v>38254</v>
      </c>
      <c r="Z30" s="10">
        <v>749.59942626953125</v>
      </c>
      <c r="AB30" s="9">
        <v>38284</v>
      </c>
      <c r="AC30" s="10">
        <v>869.50689697265625</v>
      </c>
      <c r="AE30" s="9">
        <v>38315</v>
      </c>
      <c r="AF30" s="10">
        <v>1018.5836791992187</v>
      </c>
      <c r="AH30" s="9">
        <v>38345</v>
      </c>
      <c r="AI30" s="10">
        <v>1273.858642578125</v>
      </c>
    </row>
    <row r="31" spans="1:35">
      <c r="A31" s="9">
        <v>38011</v>
      </c>
      <c r="B31" s="10">
        <v>188.25507036844888</v>
      </c>
      <c r="D31" s="9">
        <v>38042</v>
      </c>
      <c r="E31" s="10">
        <v>614.91766484578454</v>
      </c>
      <c r="G31" s="9">
        <v>38071</v>
      </c>
      <c r="H31" s="10">
        <v>567.41892496744788</v>
      </c>
      <c r="J31" s="9">
        <v>38102</v>
      </c>
      <c r="K31" s="10">
        <v>420.40216064453125</v>
      </c>
      <c r="M31" s="9">
        <v>38132</v>
      </c>
      <c r="N31" s="10">
        <v>718.71795654296875</v>
      </c>
      <c r="P31" s="9">
        <v>38163</v>
      </c>
      <c r="Q31" s="10">
        <v>883.721923828125</v>
      </c>
      <c r="S31" s="9">
        <v>38193</v>
      </c>
      <c r="T31" s="10">
        <v>898.79302978515625</v>
      </c>
      <c r="V31" s="9">
        <v>38224</v>
      </c>
      <c r="W31" s="10">
        <v>1001.8264770507812</v>
      </c>
      <c r="Y31" s="9">
        <v>38255</v>
      </c>
      <c r="Z31" s="10"/>
      <c r="AB31" s="9">
        <v>38285</v>
      </c>
      <c r="AC31" s="10"/>
      <c r="AE31" s="9">
        <v>38316</v>
      </c>
      <c r="AF31" s="10">
        <v>1013.5772705078125</v>
      </c>
      <c r="AH31" s="9">
        <v>38346</v>
      </c>
      <c r="AI31" s="10">
        <v>1015.911865234375</v>
      </c>
    </row>
    <row r="32" spans="1:35">
      <c r="A32" s="9">
        <v>38012</v>
      </c>
      <c r="B32" s="10">
        <v>174.27721172830334</v>
      </c>
      <c r="D32" s="9">
        <v>38043</v>
      </c>
      <c r="E32" s="10">
        <v>614.91766484578454</v>
      </c>
      <c r="G32" s="9">
        <v>38072</v>
      </c>
      <c r="H32" s="10">
        <v>553.00387827555335</v>
      </c>
      <c r="J32" s="9">
        <v>38103</v>
      </c>
      <c r="K32" s="10">
        <v>429.669189453125</v>
      </c>
      <c r="M32" s="9">
        <v>38133</v>
      </c>
      <c r="N32" s="10">
        <v>734.85260009765625</v>
      </c>
      <c r="P32" s="9">
        <v>38164</v>
      </c>
      <c r="Q32" s="10">
        <v>1024.7054443359375</v>
      </c>
      <c r="S32" s="9">
        <v>38194</v>
      </c>
      <c r="T32" s="10">
        <v>893.57916259765625</v>
      </c>
      <c r="V32" s="9">
        <v>38225</v>
      </c>
      <c r="W32" s="10">
        <v>958.92181396484375</v>
      </c>
      <c r="Y32" s="9">
        <v>38256</v>
      </c>
      <c r="Z32" s="10"/>
      <c r="AB32" s="9">
        <v>38286</v>
      </c>
      <c r="AC32" s="10">
        <v>1013.31787109375</v>
      </c>
      <c r="AE32" s="9">
        <v>38317</v>
      </c>
      <c r="AF32" s="10">
        <v>1006.3140869140625</v>
      </c>
      <c r="AH32" s="9">
        <v>38347</v>
      </c>
      <c r="AI32" s="10"/>
    </row>
    <row r="33" spans="1:35">
      <c r="A33" s="9">
        <v>38013</v>
      </c>
      <c r="B33" s="10">
        <v>181.0252571105957</v>
      </c>
      <c r="D33" s="9">
        <v>38044</v>
      </c>
      <c r="E33" s="10">
        <v>576.8602511088053</v>
      </c>
      <c r="G33" s="9">
        <v>38073</v>
      </c>
      <c r="H33" s="10">
        <v>548.11941793690562</v>
      </c>
      <c r="J33" s="9">
        <v>38104</v>
      </c>
      <c r="K33" s="10">
        <v>572.72796630859375</v>
      </c>
      <c r="M33" s="9">
        <v>38134</v>
      </c>
      <c r="N33" s="10">
        <v>784.67022705078125</v>
      </c>
      <c r="P33" s="9">
        <v>38165</v>
      </c>
      <c r="Q33" s="10">
        <v>942.73529052734375</v>
      </c>
      <c r="S33" s="9">
        <v>38195</v>
      </c>
      <c r="T33" s="10">
        <v>908.75396728515625</v>
      </c>
      <c r="V33" s="9">
        <v>38226</v>
      </c>
      <c r="W33" s="10">
        <v>1039.0762939453125</v>
      </c>
      <c r="Y33" s="9">
        <v>38257</v>
      </c>
      <c r="Z33" s="10"/>
      <c r="AB33" s="9">
        <v>38287</v>
      </c>
      <c r="AC33" s="10">
        <v>883.696044921875</v>
      </c>
      <c r="AE33" s="9">
        <v>38318</v>
      </c>
      <c r="AF33" s="10">
        <v>1031.0089111328125</v>
      </c>
      <c r="AH33" s="9">
        <v>38348</v>
      </c>
      <c r="AI33" s="10">
        <v>1130.1253662109375</v>
      </c>
    </row>
    <row r="34" spans="1:35">
      <c r="A34" s="9">
        <v>38014</v>
      </c>
      <c r="B34" s="10">
        <v>395.92240269978839</v>
      </c>
      <c r="D34" s="9">
        <v>38045</v>
      </c>
      <c r="E34" s="10">
        <v>561.89318211873376</v>
      </c>
      <c r="G34" s="9">
        <v>38074</v>
      </c>
      <c r="H34" s="10">
        <v>585.69469579060876</v>
      </c>
      <c r="J34" s="9">
        <v>38105</v>
      </c>
      <c r="K34" s="10">
        <v>531.63909912109375</v>
      </c>
      <c r="M34" s="9">
        <v>38135</v>
      </c>
      <c r="N34" s="10">
        <v>1030.645751953125</v>
      </c>
      <c r="P34" s="9">
        <v>38166</v>
      </c>
      <c r="Q34" s="10">
        <v>989.86822509765625</v>
      </c>
      <c r="S34" s="9">
        <v>38196</v>
      </c>
      <c r="T34" s="10">
        <v>1102.36962890625</v>
      </c>
      <c r="V34" s="9">
        <v>38227</v>
      </c>
      <c r="W34" s="10">
        <v>1106.52001953125</v>
      </c>
      <c r="Y34" s="9">
        <v>38258</v>
      </c>
      <c r="Z34" s="10"/>
      <c r="AB34" s="9">
        <v>38288</v>
      </c>
      <c r="AC34" s="10">
        <v>929.168701171875</v>
      </c>
      <c r="AE34" s="9">
        <v>38319</v>
      </c>
      <c r="AF34" s="10">
        <v>796.44696044921875</v>
      </c>
      <c r="AH34" s="9">
        <v>38349</v>
      </c>
      <c r="AI34" s="10">
        <v>1057.856689453125</v>
      </c>
    </row>
    <row r="35" spans="1:35">
      <c r="A35" s="9">
        <v>38015</v>
      </c>
      <c r="B35" s="10">
        <v>407.9150390625</v>
      </c>
      <c r="D35" s="9">
        <v>38046</v>
      </c>
      <c r="E35" s="10">
        <v>610.3311551411947</v>
      </c>
      <c r="G35" s="9">
        <v>38075</v>
      </c>
      <c r="H35" s="10">
        <v>572.37237803141272</v>
      </c>
      <c r="J35" s="9">
        <v>38106</v>
      </c>
      <c r="K35" s="10">
        <v>524.98553466796875</v>
      </c>
      <c r="M35" s="9">
        <v>38136</v>
      </c>
      <c r="N35" s="10">
        <v>707.93994140625</v>
      </c>
      <c r="P35" s="9">
        <v>38167</v>
      </c>
      <c r="Q35" s="10">
        <v>787.71820068359375</v>
      </c>
      <c r="S35" s="9">
        <v>38197</v>
      </c>
      <c r="T35" s="10">
        <v>900.09002685546875</v>
      </c>
      <c r="V35" s="9">
        <v>38228</v>
      </c>
      <c r="W35" s="10"/>
      <c r="Y35" s="9">
        <v>38259</v>
      </c>
      <c r="Z35" s="10"/>
      <c r="AB35" s="9">
        <v>38289</v>
      </c>
      <c r="AC35" s="10">
        <v>834.734375</v>
      </c>
      <c r="AE35" s="9">
        <v>38320</v>
      </c>
      <c r="AF35" s="10">
        <v>888.00201416015625</v>
      </c>
      <c r="AH35" s="9">
        <v>38350</v>
      </c>
      <c r="AI35" s="10">
        <v>1093.1610107421875</v>
      </c>
    </row>
    <row r="36" spans="1:35">
      <c r="A36" s="9">
        <v>38016</v>
      </c>
      <c r="B36" s="10">
        <v>427.10302480061847</v>
      </c>
      <c r="G36" s="9">
        <v>38076</v>
      </c>
      <c r="H36" s="10"/>
      <c r="J36" s="9">
        <v>38107</v>
      </c>
      <c r="K36" s="10">
        <v>529.03216552734375</v>
      </c>
      <c r="M36" s="9">
        <v>38137</v>
      </c>
      <c r="N36" s="10">
        <v>861.7767333984375</v>
      </c>
      <c r="P36" s="9">
        <v>38168</v>
      </c>
      <c r="Q36" s="10">
        <v>927.197265625</v>
      </c>
      <c r="S36" s="9">
        <v>38198</v>
      </c>
      <c r="T36" s="10">
        <v>950.543212890625</v>
      </c>
      <c r="V36" s="9">
        <v>38229</v>
      </c>
      <c r="W36" s="10"/>
      <c r="Y36" s="9">
        <v>38260</v>
      </c>
      <c r="Z36" s="10"/>
      <c r="AB36" s="9">
        <v>38290</v>
      </c>
      <c r="AC36" s="10">
        <v>1074.821533203125</v>
      </c>
      <c r="AE36" s="9">
        <v>38321</v>
      </c>
      <c r="AF36" s="10">
        <v>907.40509033203125</v>
      </c>
      <c r="AH36" s="9">
        <v>38351</v>
      </c>
      <c r="AI36" s="10">
        <v>1083.04443359375</v>
      </c>
    </row>
    <row r="37" spans="1:35">
      <c r="A37" s="9">
        <v>38017</v>
      </c>
      <c r="B37" s="10">
        <v>462.52509562174481</v>
      </c>
      <c r="G37" s="9">
        <v>38077</v>
      </c>
      <c r="H37" s="10"/>
      <c r="M37" s="9">
        <v>38138</v>
      </c>
      <c r="N37" s="10">
        <v>643.12896728515625</v>
      </c>
      <c r="S37" s="9">
        <v>38199</v>
      </c>
      <c r="T37" s="10">
        <v>907.0159912109375</v>
      </c>
      <c r="V37" s="9">
        <v>38230</v>
      </c>
      <c r="W37" s="10"/>
      <c r="Z37" s="13"/>
      <c r="AB37" s="9">
        <v>38291</v>
      </c>
      <c r="AC37" s="10">
        <v>961.23046875</v>
      </c>
      <c r="AF37" s="13"/>
      <c r="AH37" s="9">
        <v>38352</v>
      </c>
      <c r="AI37" s="10">
        <v>1124.444580078125</v>
      </c>
    </row>
    <row r="38" spans="1:35">
      <c r="A38" s="2" t="s">
        <v>14</v>
      </c>
      <c r="B38" s="15">
        <f>AVERAGE(B7:B37)</f>
        <v>264.10616939598123</v>
      </c>
      <c r="E38" s="15">
        <f>AVERAGE(E7:E35)</f>
        <v>544.81926921417369</v>
      </c>
      <c r="H38" s="15">
        <f>AVERAGE(H7:H35)</f>
        <v>546.8409026503316</v>
      </c>
      <c r="K38" s="15">
        <f>AVERAGE(K7:K36)</f>
        <v>486.82136942545571</v>
      </c>
      <c r="N38" s="15">
        <f>AVERAGE(N7:N37)</f>
        <v>634.76715267405791</v>
      </c>
      <c r="Q38" s="15">
        <f>AVERAGE(Q7:Q36)</f>
        <v>948.78621215820317</v>
      </c>
      <c r="T38" s="15">
        <f>AVERAGE(T7:T37)</f>
        <v>914.77997810609884</v>
      </c>
      <c r="W38" s="15">
        <f>AVERAGE(W7:W37)</f>
        <v>937.98659084154212</v>
      </c>
      <c r="Z38" s="15">
        <f>AVERAGE(Z7:Z36)</f>
        <v>907.36413895456417</v>
      </c>
      <c r="AC38" s="15">
        <f>AVERAGE(AC7:AC37)</f>
        <v>873.28940917968748</v>
      </c>
      <c r="AE38" s="13"/>
      <c r="AF38" s="15">
        <f>AVERAGE(AF7:AF36)</f>
        <v>994.236232591712</v>
      </c>
      <c r="AI38" s="15">
        <f>AVERAGE(AI7:AI37)</f>
        <v>1056.2942871093751</v>
      </c>
    </row>
    <row r="41" spans="1:35">
      <c r="A41" s="3" t="s">
        <v>9</v>
      </c>
      <c r="B41" s="7" t="s">
        <v>13</v>
      </c>
      <c r="C41" s="5"/>
      <c r="D41" s="3" t="s">
        <v>9</v>
      </c>
      <c r="E41" s="7" t="s">
        <v>13</v>
      </c>
      <c r="F41" s="5"/>
      <c r="G41" s="3" t="s">
        <v>9</v>
      </c>
      <c r="H41" s="7" t="s">
        <v>13</v>
      </c>
      <c r="I41" s="5"/>
      <c r="J41" s="3" t="s">
        <v>9</v>
      </c>
      <c r="K41" s="7" t="s">
        <v>13</v>
      </c>
      <c r="L41" s="5"/>
      <c r="M41" s="3" t="s">
        <v>9</v>
      </c>
      <c r="N41" s="7" t="s">
        <v>13</v>
      </c>
      <c r="O41" s="5"/>
      <c r="P41" s="3" t="s">
        <v>9</v>
      </c>
      <c r="Q41" s="7" t="s">
        <v>13</v>
      </c>
      <c r="R41" s="5"/>
      <c r="S41" s="3" t="s">
        <v>9</v>
      </c>
      <c r="T41" s="7" t="s">
        <v>13</v>
      </c>
      <c r="V41" s="3" t="s">
        <v>9</v>
      </c>
      <c r="W41" s="7" t="s">
        <v>13</v>
      </c>
      <c r="Y41" s="3" t="s">
        <v>9</v>
      </c>
      <c r="Z41" s="7" t="s">
        <v>13</v>
      </c>
      <c r="AB41" s="3" t="s">
        <v>9</v>
      </c>
      <c r="AC41" s="7" t="s">
        <v>13</v>
      </c>
      <c r="AE41" s="3" t="s">
        <v>9</v>
      </c>
      <c r="AF41" s="7" t="s">
        <v>13</v>
      </c>
      <c r="AH41" s="3" t="s">
        <v>9</v>
      </c>
      <c r="AI41" s="7" t="s">
        <v>13</v>
      </c>
    </row>
    <row r="42" spans="1:35">
      <c r="A42" s="3"/>
      <c r="B42" s="7" t="s">
        <v>11</v>
      </c>
      <c r="C42" s="5"/>
      <c r="D42" s="3"/>
      <c r="E42" s="7" t="s">
        <v>11</v>
      </c>
      <c r="F42" s="5"/>
      <c r="G42" s="3"/>
      <c r="H42" s="7" t="s">
        <v>11</v>
      </c>
      <c r="I42" s="5"/>
      <c r="J42" s="3"/>
      <c r="K42" s="7" t="s">
        <v>11</v>
      </c>
      <c r="L42" s="5"/>
      <c r="M42" s="3"/>
      <c r="N42" s="7" t="s">
        <v>11</v>
      </c>
      <c r="O42" s="5"/>
      <c r="P42" s="3"/>
      <c r="Q42" s="7" t="s">
        <v>11</v>
      </c>
      <c r="R42" s="5"/>
      <c r="S42" s="3"/>
      <c r="T42" s="7" t="s">
        <v>11</v>
      </c>
      <c r="V42" s="3"/>
      <c r="W42" s="7" t="s">
        <v>11</v>
      </c>
      <c r="Y42" s="3"/>
      <c r="Z42" s="7" t="s">
        <v>11</v>
      </c>
      <c r="AB42" s="3"/>
      <c r="AC42" s="7" t="s">
        <v>11</v>
      </c>
      <c r="AE42" s="3"/>
      <c r="AF42" s="7" t="s">
        <v>11</v>
      </c>
      <c r="AH42" s="3"/>
      <c r="AI42" s="7" t="s">
        <v>11</v>
      </c>
    </row>
    <row r="43" spans="1:35">
      <c r="A43" s="9">
        <v>38353</v>
      </c>
      <c r="B43" s="10">
        <v>513.70166015625</v>
      </c>
      <c r="D43" s="9">
        <v>38384</v>
      </c>
      <c r="E43" s="10">
        <v>973.188720703125</v>
      </c>
      <c r="G43" s="9">
        <v>38412</v>
      </c>
      <c r="H43" s="10">
        <v>1021.3591918945312</v>
      </c>
      <c r="J43" s="9">
        <v>38443</v>
      </c>
      <c r="K43" s="10">
        <v>952.12554931640625</v>
      </c>
      <c r="M43" s="9">
        <v>38473</v>
      </c>
      <c r="N43" s="10">
        <v>1561.4029541015625</v>
      </c>
      <c r="P43" s="9">
        <v>38504</v>
      </c>
      <c r="Q43" s="10">
        <v>874.72076416015625</v>
      </c>
      <c r="S43" s="9">
        <v>38534</v>
      </c>
      <c r="T43" s="10">
        <v>911.50360107421875</v>
      </c>
      <c r="V43" s="9">
        <v>38565</v>
      </c>
      <c r="W43" s="10">
        <v>937.96234130859375</v>
      </c>
      <c r="Y43" s="9">
        <v>38596</v>
      </c>
      <c r="Z43" s="10">
        <v>973.188720703125</v>
      </c>
      <c r="AB43" s="9">
        <v>38626</v>
      </c>
      <c r="AC43" s="10">
        <v>937.96234130859375</v>
      </c>
      <c r="AE43" s="9">
        <v>38657</v>
      </c>
      <c r="AF43" s="10">
        <v>911.50360107421875</v>
      </c>
      <c r="AH43" s="9">
        <v>38687</v>
      </c>
      <c r="AI43" s="10"/>
    </row>
    <row r="44" spans="1:35">
      <c r="A44" s="9">
        <v>38354</v>
      </c>
      <c r="B44" s="10">
        <v>215.02914428710937</v>
      </c>
      <c r="D44" s="9">
        <v>38385</v>
      </c>
      <c r="E44" s="10">
        <v>1121.435546875</v>
      </c>
      <c r="G44" s="9">
        <v>38413</v>
      </c>
      <c r="H44" s="10">
        <v>1281.0699462890625</v>
      </c>
      <c r="J44" s="9">
        <v>38444</v>
      </c>
      <c r="K44" s="10">
        <v>1046.028076171875</v>
      </c>
      <c r="M44" s="9">
        <v>38474</v>
      </c>
      <c r="N44" s="10">
        <v>1022.137451171875</v>
      </c>
      <c r="P44" s="9">
        <v>38505</v>
      </c>
      <c r="Q44" s="10">
        <v>985.71783447265625</v>
      </c>
      <c r="S44" s="9">
        <v>38535</v>
      </c>
      <c r="T44" s="10">
        <v>926.60064697265625</v>
      </c>
      <c r="V44" s="9">
        <v>38566</v>
      </c>
      <c r="W44" s="10">
        <v>1141.6427001953125</v>
      </c>
      <c r="Y44" s="9">
        <v>38597</v>
      </c>
      <c r="Z44" s="10"/>
      <c r="AB44" s="9">
        <v>38627</v>
      </c>
      <c r="AC44" s="10">
        <v>1141.6427001953125</v>
      </c>
      <c r="AE44" s="9">
        <v>38658</v>
      </c>
      <c r="AF44" s="10">
        <v>926.60064697265625</v>
      </c>
      <c r="AH44" s="9">
        <v>38688</v>
      </c>
      <c r="AI44" s="10"/>
    </row>
    <row r="45" spans="1:35">
      <c r="A45" s="9">
        <v>38355</v>
      </c>
      <c r="B45" s="10">
        <v>215.02914428710937</v>
      </c>
      <c r="D45" s="9">
        <v>38386</v>
      </c>
      <c r="E45" s="10">
        <v>1012.6693725585937</v>
      </c>
      <c r="G45" s="9">
        <v>38414</v>
      </c>
      <c r="H45" s="10">
        <v>941.4642333984375</v>
      </c>
      <c r="J45" s="9">
        <v>38445</v>
      </c>
      <c r="K45" s="10">
        <v>958.45489501953125</v>
      </c>
      <c r="M45" s="9">
        <v>38475</v>
      </c>
      <c r="N45" s="10">
        <v>1383.58447265625</v>
      </c>
      <c r="P45" s="9">
        <v>38506</v>
      </c>
      <c r="Q45" s="10">
        <v>873.78692626953125</v>
      </c>
      <c r="S45" s="9">
        <v>38536</v>
      </c>
      <c r="T45" s="10">
        <v>888.15765380859375</v>
      </c>
      <c r="V45" s="9">
        <v>38567</v>
      </c>
      <c r="W45" s="10">
        <v>1018.9468994140625</v>
      </c>
      <c r="Y45" s="9">
        <v>38598</v>
      </c>
      <c r="Z45" s="10"/>
      <c r="AB45" s="9">
        <v>38628</v>
      </c>
      <c r="AC45" s="10">
        <v>1018.9468994140625</v>
      </c>
      <c r="AE45" s="9">
        <v>38659</v>
      </c>
      <c r="AF45" s="10">
        <v>888.15765380859375</v>
      </c>
      <c r="AH45" s="9">
        <v>38689</v>
      </c>
      <c r="AI45" s="10"/>
    </row>
    <row r="46" spans="1:35">
      <c r="A46" s="9">
        <v>38356</v>
      </c>
      <c r="B46" s="10">
        <v>153.2239990234375</v>
      </c>
      <c r="D46" s="9">
        <v>38387</v>
      </c>
      <c r="E46" s="10">
        <v>1024.0570068359375</v>
      </c>
      <c r="G46" s="9">
        <v>38415</v>
      </c>
      <c r="H46" s="10"/>
      <c r="J46" s="9">
        <v>38446</v>
      </c>
      <c r="K46" s="10">
        <v>926.65252685546875</v>
      </c>
      <c r="M46" s="9">
        <v>38476</v>
      </c>
      <c r="N46" s="10">
        <v>788.75579833984375</v>
      </c>
      <c r="P46" s="9">
        <v>38507</v>
      </c>
      <c r="Q46" s="10">
        <v>921.8277587890625</v>
      </c>
      <c r="S46" s="9">
        <v>38537</v>
      </c>
      <c r="T46" s="10">
        <v>1204.8065185546875</v>
      </c>
      <c r="V46" s="9">
        <v>38568</v>
      </c>
      <c r="W46" s="10">
        <v>1082.7071533203125</v>
      </c>
      <c r="Y46" s="9">
        <v>38599</v>
      </c>
      <c r="Z46" s="10"/>
      <c r="AB46" s="9">
        <v>38629</v>
      </c>
      <c r="AC46" s="10">
        <v>1082.7071533203125</v>
      </c>
      <c r="AE46" s="9">
        <v>38660</v>
      </c>
      <c r="AF46" s="10">
        <v>1204.8065185546875</v>
      </c>
      <c r="AH46" s="9">
        <v>38690</v>
      </c>
      <c r="AI46" s="10"/>
    </row>
    <row r="47" spans="1:35">
      <c r="A47" s="9">
        <v>38357</v>
      </c>
      <c r="B47" s="10">
        <v>512.171142578125</v>
      </c>
      <c r="D47" s="9">
        <v>38388</v>
      </c>
      <c r="E47" s="10">
        <v>1082.6552734375</v>
      </c>
      <c r="G47" s="9">
        <v>38416</v>
      </c>
      <c r="H47" s="10">
        <v>1193.3929443359375</v>
      </c>
      <c r="J47" s="9">
        <v>38447</v>
      </c>
      <c r="K47" s="10">
        <v>1106.8831787109375</v>
      </c>
      <c r="M47" s="9">
        <v>38477</v>
      </c>
      <c r="N47" s="10">
        <v>1065.9759521484375</v>
      </c>
      <c r="P47" s="9">
        <v>38508</v>
      </c>
      <c r="Q47" s="10">
        <v>1022.5006103515625</v>
      </c>
      <c r="S47" s="9">
        <v>38538</v>
      </c>
      <c r="T47" s="10">
        <v>980.24444580078125</v>
      </c>
      <c r="V47" s="9">
        <v>38569</v>
      </c>
      <c r="W47" s="10">
        <v>991.34674072265625</v>
      </c>
      <c r="Y47" s="9">
        <v>38600</v>
      </c>
      <c r="Z47" s="10"/>
      <c r="AB47" s="9">
        <v>38630</v>
      </c>
      <c r="AC47" s="10">
        <v>991.34674072265625</v>
      </c>
      <c r="AE47" s="9">
        <v>38661</v>
      </c>
      <c r="AF47" s="10">
        <v>980.24444580078125</v>
      </c>
      <c r="AH47" s="9">
        <v>38691</v>
      </c>
      <c r="AI47" s="10"/>
    </row>
    <row r="48" spans="1:35">
      <c r="A48" s="9">
        <v>38358</v>
      </c>
      <c r="B48" s="10">
        <v>573.36346435546875</v>
      </c>
      <c r="D48" s="9">
        <v>38389</v>
      </c>
      <c r="E48" s="10">
        <v>1034.0439453125</v>
      </c>
      <c r="G48" s="9">
        <v>38417</v>
      </c>
      <c r="H48" s="10">
        <v>1085.2752685546875</v>
      </c>
      <c r="J48" s="9">
        <v>38448</v>
      </c>
      <c r="K48" s="10">
        <v>936.09466552734375</v>
      </c>
      <c r="M48" s="9">
        <v>38478</v>
      </c>
      <c r="N48" s="10">
        <v>757.4852294921875</v>
      </c>
      <c r="P48" s="9">
        <v>38509</v>
      </c>
      <c r="Q48" s="10">
        <v>924.34393310546875</v>
      </c>
      <c r="S48" s="9">
        <v>38539</v>
      </c>
      <c r="T48" s="10">
        <v>932.6187744140625</v>
      </c>
      <c r="V48" s="9">
        <v>38570</v>
      </c>
      <c r="W48" s="10">
        <v>874.72076416015625</v>
      </c>
      <c r="Y48" s="9">
        <v>38601</v>
      </c>
      <c r="Z48" s="10"/>
      <c r="AB48" s="9">
        <v>38631</v>
      </c>
      <c r="AC48" s="10">
        <v>1011.372314453125</v>
      </c>
      <c r="AE48" s="9">
        <v>38662</v>
      </c>
      <c r="AF48" s="10">
        <v>932.6187744140625</v>
      </c>
      <c r="AH48" s="9">
        <v>38692</v>
      </c>
      <c r="AI48" s="10">
        <v>921.8277587890625</v>
      </c>
    </row>
    <row r="49" spans="1:35">
      <c r="A49" s="9">
        <v>38359</v>
      </c>
      <c r="B49" s="10">
        <v>414.208984375</v>
      </c>
      <c r="D49" s="9">
        <v>38390</v>
      </c>
      <c r="E49" s="10">
        <v>965.5364990234375</v>
      </c>
      <c r="G49" s="9">
        <v>38418</v>
      </c>
      <c r="H49" s="10"/>
      <c r="J49" s="9">
        <v>38449</v>
      </c>
      <c r="K49" s="10">
        <v>979.77752685546875</v>
      </c>
      <c r="M49" s="9">
        <v>38479</v>
      </c>
      <c r="N49" s="10">
        <v>963.720703125</v>
      </c>
      <c r="P49" s="9">
        <v>38510</v>
      </c>
      <c r="Q49" s="10">
        <v>1021.722412109375</v>
      </c>
      <c r="S49" s="9">
        <v>38540</v>
      </c>
      <c r="T49" s="10">
        <v>937.96234130859375</v>
      </c>
      <c r="V49" s="9">
        <v>38571</v>
      </c>
      <c r="W49" s="10">
        <v>985.71783447265625</v>
      </c>
      <c r="Y49" s="9">
        <v>38602</v>
      </c>
      <c r="Z49" s="10">
        <v>874.72076416015625</v>
      </c>
      <c r="AB49" s="9">
        <v>38632</v>
      </c>
      <c r="AC49" s="10">
        <v>1018.5577392578125</v>
      </c>
      <c r="AE49" s="9">
        <v>38663</v>
      </c>
      <c r="AF49" s="10">
        <v>937.96234130859375</v>
      </c>
      <c r="AH49" s="9">
        <v>38693</v>
      </c>
      <c r="AI49" s="10">
        <v>1022.5006103515625</v>
      </c>
    </row>
    <row r="50" spans="1:35">
      <c r="A50" s="9">
        <v>38360</v>
      </c>
      <c r="B50" s="10">
        <v>143.81752014160156</v>
      </c>
      <c r="D50" s="9">
        <v>38391</v>
      </c>
      <c r="E50" s="10">
        <v>1973.4588623046875</v>
      </c>
      <c r="G50" s="9">
        <v>38419</v>
      </c>
      <c r="H50" s="10">
        <v>1096.533203125</v>
      </c>
      <c r="J50" s="9">
        <v>38450</v>
      </c>
      <c r="K50" s="10">
        <v>1005.2505493164062</v>
      </c>
      <c r="M50" s="9">
        <v>38480</v>
      </c>
      <c r="N50" s="10">
        <v>783.2176513671875</v>
      </c>
      <c r="P50" s="9">
        <v>38511</v>
      </c>
      <c r="Q50" s="10">
        <v>1016.741943359375</v>
      </c>
      <c r="S50" s="9">
        <v>38541</v>
      </c>
      <c r="T50" s="10">
        <v>1141.6427001953125</v>
      </c>
      <c r="V50" s="9">
        <v>38572</v>
      </c>
      <c r="W50" s="10">
        <v>873.78692626953125</v>
      </c>
      <c r="Y50" s="9">
        <v>38603</v>
      </c>
      <c r="Z50" s="10">
        <v>985.71783447265625</v>
      </c>
      <c r="AB50" s="9">
        <v>38633</v>
      </c>
      <c r="AC50" s="10">
        <v>983.56475830078125</v>
      </c>
      <c r="AE50" s="9">
        <v>38664</v>
      </c>
      <c r="AF50" s="10">
        <v>1141.6427001953125</v>
      </c>
      <c r="AH50" s="9">
        <v>38694</v>
      </c>
      <c r="AI50" s="10">
        <v>924.34393310546875</v>
      </c>
    </row>
    <row r="51" spans="1:35">
      <c r="A51" s="9">
        <v>38361</v>
      </c>
      <c r="B51" s="10">
        <v>483.001708984375</v>
      </c>
      <c r="D51" s="9">
        <v>38392</v>
      </c>
      <c r="E51" s="10">
        <v>961.6195068359375</v>
      </c>
      <c r="G51" s="9">
        <v>38420</v>
      </c>
      <c r="H51" s="10">
        <v>1055.65185546875</v>
      </c>
      <c r="J51" s="9">
        <v>38451</v>
      </c>
      <c r="K51" s="10">
        <v>904.6295166015625</v>
      </c>
      <c r="M51" s="9">
        <v>38481</v>
      </c>
      <c r="N51" s="10">
        <v>1053.99169921875</v>
      </c>
      <c r="P51" s="9">
        <v>38512</v>
      </c>
      <c r="Q51" s="10">
        <v>1106.494140625</v>
      </c>
      <c r="S51" s="9">
        <v>38542</v>
      </c>
      <c r="T51" s="10">
        <v>1018.9468994140625</v>
      </c>
      <c r="V51" s="9">
        <v>38573</v>
      </c>
      <c r="W51" s="10">
        <v>921.8277587890625</v>
      </c>
      <c r="Y51" s="9">
        <v>38604</v>
      </c>
      <c r="Z51" s="10">
        <v>873.78692626953125</v>
      </c>
      <c r="AB51" s="9">
        <v>38634</v>
      </c>
      <c r="AC51" s="10">
        <v>1062.811279296875</v>
      </c>
      <c r="AE51" s="9">
        <v>38665</v>
      </c>
      <c r="AF51" s="10">
        <v>1018.9468994140625</v>
      </c>
      <c r="AH51" s="9">
        <v>38695</v>
      </c>
      <c r="AI51" s="10">
        <v>1021.722412109375</v>
      </c>
    </row>
    <row r="52" spans="1:35">
      <c r="A52" s="9">
        <v>38362</v>
      </c>
      <c r="B52" s="10">
        <v>131.65493774414062</v>
      </c>
      <c r="D52" s="9">
        <v>38393</v>
      </c>
      <c r="E52" s="10">
        <v>1068.33642578125</v>
      </c>
      <c r="G52" s="9">
        <v>38421</v>
      </c>
      <c r="H52" s="10">
        <v>1743.2159423828125</v>
      </c>
      <c r="J52" s="9">
        <v>38452</v>
      </c>
      <c r="K52" s="10">
        <v>998.480224609375</v>
      </c>
      <c r="M52" s="9">
        <v>38482</v>
      </c>
      <c r="N52" s="10">
        <v>1014.2257690429687</v>
      </c>
      <c r="P52" s="9">
        <v>38513</v>
      </c>
      <c r="Q52" s="10">
        <v>958.19549560546875</v>
      </c>
      <c r="S52" s="9">
        <v>38543</v>
      </c>
      <c r="T52" s="10">
        <v>1082.7071533203125</v>
      </c>
      <c r="V52" s="9">
        <v>38574</v>
      </c>
      <c r="W52" s="10">
        <v>1022.5006103515625</v>
      </c>
      <c r="Y52" s="9">
        <v>38605</v>
      </c>
      <c r="Z52" s="10">
        <v>921.8277587890625</v>
      </c>
      <c r="AB52" s="9">
        <v>38635</v>
      </c>
      <c r="AC52" s="10">
        <v>1091.9417724609375</v>
      </c>
      <c r="AE52" s="9">
        <v>38666</v>
      </c>
      <c r="AF52" s="10">
        <v>1082.7071533203125</v>
      </c>
      <c r="AH52" s="9">
        <v>38696</v>
      </c>
      <c r="AI52" s="10">
        <v>1016.741943359375</v>
      </c>
    </row>
    <row r="53" spans="1:35">
      <c r="A53" s="9">
        <v>38363</v>
      </c>
      <c r="B53" s="10">
        <v>497.10006713867187</v>
      </c>
      <c r="D53" s="9">
        <v>38394</v>
      </c>
      <c r="E53" s="10">
        <v>1238.6322021484375</v>
      </c>
      <c r="G53" s="9">
        <v>38422</v>
      </c>
      <c r="H53" s="10">
        <v>1147.271728515625</v>
      </c>
      <c r="J53" s="9">
        <v>38453</v>
      </c>
      <c r="K53" s="10">
        <v>1033.784423828125</v>
      </c>
      <c r="M53" s="9">
        <v>38483</v>
      </c>
      <c r="N53" s="10">
        <v>1025.0687255859375</v>
      </c>
      <c r="P53" s="9">
        <v>38514</v>
      </c>
      <c r="Q53" s="10">
        <v>1093.23876953125</v>
      </c>
      <c r="S53" s="9">
        <v>38544</v>
      </c>
      <c r="T53" s="10">
        <v>991.34674072265625</v>
      </c>
      <c r="V53" s="9">
        <v>38575</v>
      </c>
      <c r="W53" s="10">
        <v>924.34393310546875</v>
      </c>
      <c r="Y53" s="9">
        <v>38606</v>
      </c>
      <c r="Z53" s="10">
        <v>1022.5006103515625</v>
      </c>
      <c r="AB53" s="9">
        <v>38636</v>
      </c>
      <c r="AC53" s="10">
        <v>874.72076416015625</v>
      </c>
      <c r="AE53" s="9">
        <v>38667</v>
      </c>
      <c r="AF53" s="10">
        <v>991.34674072265625</v>
      </c>
      <c r="AH53" s="9">
        <v>38697</v>
      </c>
      <c r="AI53" s="10">
        <v>1106.494140625</v>
      </c>
    </row>
    <row r="54" spans="1:35">
      <c r="A54" s="9">
        <v>38364</v>
      </c>
      <c r="B54" s="10">
        <v>130.44223022460937</v>
      </c>
      <c r="D54" s="9">
        <v>38395</v>
      </c>
      <c r="E54" s="10"/>
      <c r="G54" s="9">
        <v>38423</v>
      </c>
      <c r="H54" s="10">
        <v>941.7496337890625</v>
      </c>
      <c r="J54" s="9">
        <v>38454</v>
      </c>
      <c r="K54" s="10">
        <v>1011.372314453125</v>
      </c>
      <c r="M54" s="9">
        <v>38484</v>
      </c>
      <c r="N54" s="10">
        <v>1069.7373046875</v>
      </c>
      <c r="P54" s="9">
        <v>38515</v>
      </c>
      <c r="Q54" s="10">
        <v>967.63763427734375</v>
      </c>
      <c r="S54" s="9">
        <v>38545</v>
      </c>
      <c r="T54" s="10">
        <v>513.70166015625</v>
      </c>
      <c r="V54" s="9">
        <v>38576</v>
      </c>
      <c r="W54" s="10">
        <v>1021.722412109375</v>
      </c>
      <c r="Y54" s="9">
        <v>38607</v>
      </c>
      <c r="Z54" s="10">
        <v>924.34393310546875</v>
      </c>
      <c r="AB54" s="9">
        <v>38637</v>
      </c>
      <c r="AC54" s="10">
        <v>985.71783447265625</v>
      </c>
      <c r="AE54" s="9">
        <v>38668</v>
      </c>
      <c r="AF54" s="10">
        <v>513.70166015625</v>
      </c>
      <c r="AH54" s="9">
        <v>38698</v>
      </c>
      <c r="AI54" s="10">
        <v>958.19549560546875</v>
      </c>
    </row>
    <row r="55" spans="1:35">
      <c r="A55" s="9">
        <v>38365</v>
      </c>
      <c r="B55" s="10">
        <v>116.29199981689453</v>
      </c>
      <c r="D55" s="9">
        <v>38396</v>
      </c>
      <c r="E55" s="10">
        <v>833.48919677734375</v>
      </c>
      <c r="G55" s="9">
        <v>38424</v>
      </c>
      <c r="H55" s="10">
        <v>1383.662353515625</v>
      </c>
      <c r="J55" s="9">
        <v>38455</v>
      </c>
      <c r="K55" s="10">
        <v>1018.5577392578125</v>
      </c>
      <c r="M55" s="9">
        <v>38485</v>
      </c>
      <c r="N55" s="10">
        <v>995.67877197265625</v>
      </c>
      <c r="P55" s="9">
        <v>38516</v>
      </c>
      <c r="Q55" s="10">
        <v>811.4273681640625</v>
      </c>
      <c r="S55" s="9">
        <v>38546</v>
      </c>
      <c r="T55" s="10">
        <v>215.02914428710937</v>
      </c>
      <c r="V55" s="9">
        <v>38577</v>
      </c>
      <c r="W55" s="10">
        <v>1016.741943359375</v>
      </c>
      <c r="Y55" s="9">
        <v>38608</v>
      </c>
      <c r="Z55" s="10">
        <v>1021.722412109375</v>
      </c>
      <c r="AB55" s="9">
        <v>38638</v>
      </c>
      <c r="AC55" s="10">
        <v>873.78692626953125</v>
      </c>
      <c r="AE55" s="9">
        <v>38669</v>
      </c>
      <c r="AF55" s="10">
        <v>215.02914428710937</v>
      </c>
      <c r="AH55" s="9">
        <v>38699</v>
      </c>
      <c r="AI55" s="10">
        <v>513.70166015625</v>
      </c>
    </row>
    <row r="56" spans="1:35">
      <c r="A56" s="9">
        <v>38366</v>
      </c>
      <c r="B56" s="10">
        <v>488.604736328125</v>
      </c>
      <c r="D56" s="9">
        <v>38397</v>
      </c>
      <c r="E56" s="10">
        <v>986.67755126953125</v>
      </c>
      <c r="G56" s="9">
        <v>38425</v>
      </c>
      <c r="H56" s="10">
        <v>1562.6998291015625</v>
      </c>
      <c r="J56" s="9">
        <v>38456</v>
      </c>
      <c r="K56" s="10">
        <v>983.56475830078125</v>
      </c>
      <c r="M56" s="9">
        <v>38486</v>
      </c>
      <c r="N56" s="10">
        <v>980.815185546875</v>
      </c>
      <c r="P56" s="9">
        <v>38517</v>
      </c>
      <c r="Q56" s="10">
        <v>1038.22021484375</v>
      </c>
      <c r="S56" s="9">
        <v>38547</v>
      </c>
      <c r="T56" s="10">
        <v>215.02914428710937</v>
      </c>
      <c r="V56" s="9">
        <v>38578</v>
      </c>
      <c r="W56" s="10">
        <v>1106.494140625</v>
      </c>
      <c r="Y56" s="9">
        <v>38609</v>
      </c>
      <c r="Z56" s="10">
        <v>1016.741943359375</v>
      </c>
      <c r="AB56" s="9">
        <v>38639</v>
      </c>
      <c r="AC56" s="10">
        <v>921.8277587890625</v>
      </c>
      <c r="AE56" s="9">
        <v>38670</v>
      </c>
      <c r="AF56" s="10">
        <v>215.02914428710937</v>
      </c>
      <c r="AH56" s="9">
        <v>38700</v>
      </c>
      <c r="AI56" s="10">
        <v>215.02914428710937</v>
      </c>
    </row>
    <row r="57" spans="1:35">
      <c r="A57" s="9">
        <v>38367</v>
      </c>
      <c r="B57" s="10">
        <v>472.210693359375</v>
      </c>
      <c r="D57" s="9">
        <v>38398</v>
      </c>
      <c r="E57" s="10">
        <v>1012.0986938476562</v>
      </c>
      <c r="G57" s="9">
        <v>38426</v>
      </c>
      <c r="H57" s="10">
        <v>1220.9930419921875</v>
      </c>
      <c r="J57" s="9">
        <v>38457</v>
      </c>
      <c r="K57" s="10">
        <v>999.5697021484375</v>
      </c>
      <c r="M57" s="9">
        <v>38487</v>
      </c>
      <c r="N57" s="10">
        <v>911.50360107421875</v>
      </c>
      <c r="P57" s="9">
        <v>38518</v>
      </c>
      <c r="Q57" s="10">
        <v>992.436279296875</v>
      </c>
      <c r="S57" s="9">
        <v>38548</v>
      </c>
      <c r="T57" s="10">
        <v>153.2239990234375</v>
      </c>
      <c r="V57" s="9">
        <v>38579</v>
      </c>
      <c r="W57" s="10">
        <v>958.19549560546875</v>
      </c>
      <c r="Y57" s="9">
        <v>38610</v>
      </c>
      <c r="Z57" s="10">
        <v>1106.494140625</v>
      </c>
      <c r="AB57" s="9">
        <v>38640</v>
      </c>
      <c r="AC57" s="10">
        <v>1022.5006103515625</v>
      </c>
      <c r="AE57" s="9">
        <v>38671</v>
      </c>
      <c r="AF57" s="10">
        <v>153.2239990234375</v>
      </c>
      <c r="AH57" s="9">
        <v>38701</v>
      </c>
      <c r="AI57" s="10">
        <v>215.02914428710937</v>
      </c>
    </row>
    <row r="58" spans="1:35">
      <c r="A58" s="9">
        <v>38368</v>
      </c>
      <c r="B58" s="10">
        <v>488.64364624023437</v>
      </c>
      <c r="D58" s="9">
        <v>38399</v>
      </c>
      <c r="E58" s="10">
        <v>937.96234130859375</v>
      </c>
      <c r="G58" s="9">
        <v>38427</v>
      </c>
      <c r="H58" s="10">
        <v>896.51031494140625</v>
      </c>
      <c r="J58" s="9">
        <v>38458</v>
      </c>
      <c r="K58" s="10">
        <v>1080.7098388671875</v>
      </c>
      <c r="M58" s="9">
        <v>38488</v>
      </c>
      <c r="N58" s="10">
        <v>926.60064697265625</v>
      </c>
      <c r="P58" s="9">
        <v>38519</v>
      </c>
      <c r="Q58" s="10">
        <v>1136.5584716796875</v>
      </c>
      <c r="S58" s="9">
        <v>38549</v>
      </c>
      <c r="T58" s="10">
        <v>973.188720703125</v>
      </c>
      <c r="V58" s="9">
        <v>38580</v>
      </c>
      <c r="W58" s="10">
        <v>911.50360107421875</v>
      </c>
      <c r="Y58" s="9">
        <v>38611</v>
      </c>
      <c r="Z58" s="10">
        <v>958.19549560546875</v>
      </c>
      <c r="AB58" s="9">
        <v>38641</v>
      </c>
      <c r="AC58" s="10">
        <v>924.34393310546875</v>
      </c>
      <c r="AE58" s="9">
        <v>38672</v>
      </c>
      <c r="AF58" s="10"/>
      <c r="AH58" s="9">
        <v>38702</v>
      </c>
      <c r="AI58" s="10">
        <v>153.2239990234375</v>
      </c>
    </row>
    <row r="59" spans="1:35">
      <c r="A59" s="9">
        <v>38369</v>
      </c>
      <c r="B59" s="10">
        <v>187.66899108886719</v>
      </c>
      <c r="D59" s="9">
        <v>38400</v>
      </c>
      <c r="E59" s="10">
        <v>1141.6427001953125</v>
      </c>
      <c r="G59" s="9">
        <v>38428</v>
      </c>
      <c r="H59" s="10">
        <v>1048.259033203125</v>
      </c>
      <c r="J59" s="9">
        <v>38459</v>
      </c>
      <c r="K59" s="10">
        <v>752.64739990234375</v>
      </c>
      <c r="M59" s="9">
        <v>38489</v>
      </c>
      <c r="N59" s="10">
        <v>888.15765380859375</v>
      </c>
      <c r="P59" s="9">
        <v>38520</v>
      </c>
      <c r="Q59" s="12">
        <v>1048.259033203125</v>
      </c>
      <c r="S59" s="9">
        <v>38550</v>
      </c>
      <c r="T59" s="10">
        <v>874.72076416015625</v>
      </c>
      <c r="V59" s="9">
        <v>38581</v>
      </c>
      <c r="W59" s="10">
        <v>926.60064697265625</v>
      </c>
      <c r="Y59" s="9">
        <v>38612</v>
      </c>
      <c r="Z59" s="10"/>
      <c r="AB59" s="9">
        <v>38642</v>
      </c>
      <c r="AC59" s="10">
        <v>1021.722412109375</v>
      </c>
      <c r="AE59" s="9">
        <v>38673</v>
      </c>
      <c r="AF59" s="10"/>
      <c r="AH59" s="9">
        <v>38703</v>
      </c>
      <c r="AI59" s="10">
        <v>1226.025390625</v>
      </c>
    </row>
    <row r="60" spans="1:35">
      <c r="A60" s="9">
        <v>38370</v>
      </c>
      <c r="B60" s="10"/>
      <c r="D60" s="9">
        <v>38401</v>
      </c>
      <c r="E60" s="10">
        <v>1018.9468994140625</v>
      </c>
      <c r="G60" s="9">
        <v>38429</v>
      </c>
      <c r="H60" s="10">
        <v>1127.22021484375</v>
      </c>
      <c r="J60" s="9">
        <v>38460</v>
      </c>
      <c r="K60" s="10"/>
      <c r="M60" s="9">
        <v>38490</v>
      </c>
      <c r="N60" s="10">
        <v>1204.8065185546875</v>
      </c>
      <c r="P60" s="9">
        <v>38521</v>
      </c>
      <c r="Q60" s="12">
        <v>1127.22021484375</v>
      </c>
      <c r="S60" s="9">
        <v>38551</v>
      </c>
      <c r="T60" s="10">
        <v>985.71783447265625</v>
      </c>
      <c r="V60" s="9">
        <v>38582</v>
      </c>
      <c r="W60" s="10">
        <v>888.15765380859375</v>
      </c>
      <c r="Y60" s="9">
        <v>38613</v>
      </c>
      <c r="Z60" s="10"/>
      <c r="AB60" s="9">
        <v>38643</v>
      </c>
      <c r="AC60" s="10">
        <v>1016.741943359375</v>
      </c>
      <c r="AE60" s="9">
        <v>38674</v>
      </c>
      <c r="AF60" s="10"/>
      <c r="AH60" s="9">
        <v>38704</v>
      </c>
      <c r="AI60" s="10">
        <v>1066.85791015625</v>
      </c>
    </row>
    <row r="61" spans="1:35">
      <c r="A61" s="9">
        <v>38371</v>
      </c>
      <c r="B61" s="10"/>
      <c r="D61" s="9">
        <v>38402</v>
      </c>
      <c r="E61" s="10">
        <v>1082.7071533203125</v>
      </c>
      <c r="G61" s="9">
        <v>38430</v>
      </c>
      <c r="H61" s="10">
        <v>1076.740966796875</v>
      </c>
      <c r="J61" s="9">
        <v>38461</v>
      </c>
      <c r="K61" s="10"/>
      <c r="M61" s="9">
        <v>38491</v>
      </c>
      <c r="N61" s="10">
        <v>980.24444580078125</v>
      </c>
      <c r="P61" s="9">
        <v>38522</v>
      </c>
      <c r="Q61" s="12">
        <v>1076.740966796875</v>
      </c>
      <c r="S61" s="9">
        <v>38552</v>
      </c>
      <c r="T61" s="10">
        <v>873.78692626953125</v>
      </c>
      <c r="V61" s="9">
        <v>38583</v>
      </c>
      <c r="W61" s="10">
        <v>1204.8065185546875</v>
      </c>
      <c r="Y61" s="9">
        <v>38614</v>
      </c>
      <c r="Z61" s="10"/>
      <c r="AB61" s="9">
        <v>38644</v>
      </c>
      <c r="AC61" s="10">
        <v>1106.494140625</v>
      </c>
      <c r="AE61" s="9">
        <v>38675</v>
      </c>
      <c r="AF61" s="10">
        <v>937.96234130859375</v>
      </c>
      <c r="AH61" s="9">
        <v>38705</v>
      </c>
      <c r="AI61" s="10">
        <v>989.47906494140625</v>
      </c>
    </row>
    <row r="62" spans="1:35">
      <c r="A62" s="9">
        <v>38372</v>
      </c>
      <c r="B62" s="10"/>
      <c r="D62" s="9">
        <v>38403</v>
      </c>
      <c r="E62" s="10">
        <v>991.34674072265625</v>
      </c>
      <c r="G62" s="9">
        <v>38431</v>
      </c>
      <c r="H62" s="10">
        <v>1036.897216796875</v>
      </c>
      <c r="J62" s="9">
        <v>38462</v>
      </c>
      <c r="K62" s="10"/>
      <c r="M62" s="9">
        <v>38492</v>
      </c>
      <c r="N62" s="10">
        <v>932.6187744140625</v>
      </c>
      <c r="P62" s="9">
        <v>38523</v>
      </c>
      <c r="Q62" s="12">
        <v>1036.897216796875</v>
      </c>
      <c r="S62" s="9">
        <v>38553</v>
      </c>
      <c r="T62" s="10">
        <v>921.8277587890625</v>
      </c>
      <c r="V62" s="9">
        <v>38584</v>
      </c>
      <c r="W62" s="10">
        <v>980.24444580078125</v>
      </c>
      <c r="Y62" s="9">
        <v>38615</v>
      </c>
      <c r="Z62" s="10"/>
      <c r="AB62" s="9">
        <v>38645</v>
      </c>
      <c r="AC62" s="10">
        <v>958.19549560546875</v>
      </c>
      <c r="AE62" s="9">
        <v>38676</v>
      </c>
      <c r="AF62" s="10">
        <v>1141.6427001953125</v>
      </c>
      <c r="AH62" s="9">
        <v>38706</v>
      </c>
      <c r="AI62" s="10">
        <v>928.520263671875</v>
      </c>
    </row>
    <row r="63" spans="1:35">
      <c r="A63" s="9">
        <v>38373</v>
      </c>
      <c r="B63" s="10">
        <v>962.0086669921875</v>
      </c>
      <c r="D63" s="9">
        <v>38404</v>
      </c>
      <c r="E63" s="10">
        <v>1172.2518310546875</v>
      </c>
      <c r="G63" s="9">
        <v>38432</v>
      </c>
      <c r="H63" s="10">
        <v>1002.11181640625</v>
      </c>
      <c r="J63" s="9">
        <v>38463</v>
      </c>
      <c r="K63" s="10"/>
      <c r="M63" s="9">
        <v>38493</v>
      </c>
      <c r="N63" s="10"/>
      <c r="P63" s="9">
        <v>38524</v>
      </c>
      <c r="Q63" s="12">
        <v>1002.11181640625</v>
      </c>
      <c r="S63" s="9">
        <v>38554</v>
      </c>
      <c r="T63" s="10">
        <v>1022.5006103515625</v>
      </c>
      <c r="V63" s="9">
        <v>38585</v>
      </c>
      <c r="W63" s="10">
        <v>932.6187744140625</v>
      </c>
      <c r="Y63" s="9">
        <v>38616</v>
      </c>
      <c r="Z63" s="10"/>
      <c r="AB63" s="9">
        <v>38646</v>
      </c>
      <c r="AC63" s="10">
        <v>911.50360107421875</v>
      </c>
      <c r="AE63" s="9">
        <v>38677</v>
      </c>
      <c r="AF63" s="10">
        <v>1018.9468994140625</v>
      </c>
      <c r="AH63" s="9">
        <v>38707</v>
      </c>
      <c r="AI63" s="10">
        <v>999.18060302734375</v>
      </c>
    </row>
    <row r="64" spans="1:35">
      <c r="A64" s="9">
        <v>38374</v>
      </c>
      <c r="B64" s="10">
        <v>1018.71337890625</v>
      </c>
      <c r="D64" s="9">
        <v>38405</v>
      </c>
      <c r="E64" s="10">
        <v>806.08367919921875</v>
      </c>
      <c r="G64" s="9">
        <v>38433</v>
      </c>
      <c r="H64" s="10">
        <v>962.3199462890625</v>
      </c>
      <c r="J64" s="9">
        <v>38464</v>
      </c>
      <c r="K64" s="10"/>
      <c r="M64" s="9">
        <v>38494</v>
      </c>
      <c r="N64" s="10"/>
      <c r="P64" s="9">
        <v>38525</v>
      </c>
      <c r="Q64" s="12">
        <v>962.3199462890625</v>
      </c>
      <c r="S64" s="9">
        <v>38555</v>
      </c>
      <c r="T64" s="10">
        <v>924.34393310546875</v>
      </c>
      <c r="V64" s="9">
        <v>38586</v>
      </c>
      <c r="W64" s="10">
        <v>937.96234130859375</v>
      </c>
      <c r="Y64" s="9">
        <v>38617</v>
      </c>
      <c r="Z64" s="10"/>
      <c r="AB64" s="9">
        <v>38647</v>
      </c>
      <c r="AC64" s="10">
        <v>926.60064697265625</v>
      </c>
      <c r="AE64" s="9">
        <v>38678</v>
      </c>
      <c r="AF64" s="10">
        <v>1082.7071533203125</v>
      </c>
      <c r="AH64" s="9">
        <v>38708</v>
      </c>
      <c r="AI64" s="10">
        <v>999.18060302734375</v>
      </c>
    </row>
    <row r="65" spans="1:35">
      <c r="A65" s="9">
        <v>38375</v>
      </c>
      <c r="B65" s="10">
        <v>959.9593505859375</v>
      </c>
      <c r="D65" s="9">
        <v>38406</v>
      </c>
      <c r="E65" s="10">
        <v>931.5032958984375</v>
      </c>
      <c r="G65" s="9">
        <v>38434</v>
      </c>
      <c r="H65" s="10">
        <v>1005.6136474609375</v>
      </c>
      <c r="J65" s="9">
        <v>38465</v>
      </c>
      <c r="K65" s="10"/>
      <c r="M65" s="9">
        <v>38495</v>
      </c>
      <c r="N65" s="10"/>
      <c r="P65" s="9">
        <v>38526</v>
      </c>
      <c r="Q65" s="12">
        <v>1005.6136474609375</v>
      </c>
      <c r="S65" s="9">
        <v>38556</v>
      </c>
      <c r="T65" s="10">
        <v>1021.722412109375</v>
      </c>
      <c r="V65" s="9">
        <v>38587</v>
      </c>
      <c r="W65" s="10">
        <v>1141.6427001953125</v>
      </c>
      <c r="Y65" s="9">
        <v>38618</v>
      </c>
      <c r="Z65" s="10"/>
      <c r="AB65" s="9">
        <v>38648</v>
      </c>
      <c r="AC65" s="10">
        <v>888.15765380859375</v>
      </c>
      <c r="AE65" s="9">
        <v>38679</v>
      </c>
      <c r="AF65" s="10">
        <v>991.34674072265625</v>
      </c>
      <c r="AH65" s="9">
        <v>38709</v>
      </c>
      <c r="AI65" s="10">
        <v>923.0987548828125</v>
      </c>
    </row>
    <row r="66" spans="1:35">
      <c r="A66" s="9">
        <v>38376</v>
      </c>
      <c r="B66" s="10">
        <v>946.185302734375</v>
      </c>
      <c r="D66" s="9">
        <v>38407</v>
      </c>
      <c r="E66" s="10">
        <v>1074.1988525390625</v>
      </c>
      <c r="G66" s="9">
        <v>38435</v>
      </c>
      <c r="H66" s="10">
        <v>1088.25830078125</v>
      </c>
      <c r="J66" s="9">
        <v>38466</v>
      </c>
      <c r="K66" s="10"/>
      <c r="M66" s="9">
        <v>38496</v>
      </c>
      <c r="N66" s="10"/>
      <c r="P66" s="9">
        <v>38527</v>
      </c>
      <c r="Q66" s="12">
        <v>1088.25830078125</v>
      </c>
      <c r="S66" s="9">
        <v>38557</v>
      </c>
      <c r="T66" s="10">
        <v>1016.741943359375</v>
      </c>
      <c r="V66" s="9">
        <v>38588</v>
      </c>
      <c r="W66" s="10">
        <v>1018.9468994140625</v>
      </c>
      <c r="Y66" s="9">
        <v>38619</v>
      </c>
      <c r="Z66" s="10"/>
      <c r="AB66" s="9">
        <v>38649</v>
      </c>
      <c r="AC66" s="10">
        <v>1204.8065185546875</v>
      </c>
      <c r="AE66" s="9">
        <v>38680</v>
      </c>
      <c r="AF66" s="10"/>
      <c r="AH66" s="9">
        <v>38710</v>
      </c>
      <c r="AI66" s="10">
        <v>1361.5615234375</v>
      </c>
    </row>
    <row r="67" spans="1:35">
      <c r="A67" s="9">
        <v>38377</v>
      </c>
      <c r="B67" s="10">
        <v>954.38232421875</v>
      </c>
      <c r="D67" s="9">
        <v>38408</v>
      </c>
      <c r="E67" s="10">
        <v>1056.559814453125</v>
      </c>
      <c r="G67" s="9">
        <v>38436</v>
      </c>
      <c r="H67" s="10">
        <v>1038.6611328125</v>
      </c>
      <c r="J67" s="9">
        <v>38467</v>
      </c>
      <c r="K67" s="10"/>
      <c r="M67" s="9">
        <v>38497</v>
      </c>
      <c r="N67" s="10"/>
      <c r="P67" s="9">
        <v>38528</v>
      </c>
      <c r="Q67" s="12">
        <v>1038.6611328125</v>
      </c>
      <c r="S67" s="9">
        <v>38558</v>
      </c>
      <c r="T67" s="10">
        <v>1106.494140625</v>
      </c>
      <c r="V67" s="9">
        <v>38589</v>
      </c>
      <c r="W67" s="10">
        <v>1082.7071533203125</v>
      </c>
      <c r="Y67" s="9">
        <v>38620</v>
      </c>
      <c r="Z67" s="10"/>
      <c r="AB67" s="9">
        <v>38650</v>
      </c>
      <c r="AC67" s="10">
        <v>980.24444580078125</v>
      </c>
      <c r="AE67" s="9">
        <v>38681</v>
      </c>
      <c r="AF67" s="10"/>
      <c r="AH67" s="9">
        <v>38711</v>
      </c>
      <c r="AI67" s="10">
        <v>1361.5615234375</v>
      </c>
    </row>
    <row r="68" spans="1:35">
      <c r="A68" s="9">
        <v>38378</v>
      </c>
      <c r="B68" s="10">
        <v>1028.1815185546875</v>
      </c>
      <c r="D68" s="9">
        <v>38409</v>
      </c>
      <c r="E68" s="10">
        <v>1120.4498291015625</v>
      </c>
      <c r="G68" s="9">
        <v>38437</v>
      </c>
      <c r="H68" s="10">
        <v>1119.645751953125</v>
      </c>
      <c r="J68" s="9">
        <v>38468</v>
      </c>
      <c r="K68" s="10"/>
      <c r="M68" s="9">
        <v>38498</v>
      </c>
      <c r="N68" s="10">
        <v>945.48492431640625</v>
      </c>
      <c r="P68" s="9">
        <v>38529</v>
      </c>
      <c r="Q68" s="12">
        <v>1119.645751953125</v>
      </c>
      <c r="S68" s="9">
        <v>38559</v>
      </c>
      <c r="T68" s="10">
        <v>958.19549560546875</v>
      </c>
      <c r="V68" s="9">
        <v>38590</v>
      </c>
      <c r="W68" s="10">
        <v>991.34674072265625</v>
      </c>
      <c r="Y68" s="9">
        <v>38621</v>
      </c>
      <c r="Z68" s="10"/>
      <c r="AB68" s="9">
        <v>38651</v>
      </c>
      <c r="AC68" s="10">
        <v>932.6187744140625</v>
      </c>
      <c r="AE68" s="9">
        <v>38682</v>
      </c>
      <c r="AF68" s="10"/>
      <c r="AH68" s="9">
        <v>38712</v>
      </c>
      <c r="AI68" s="10">
        <v>3032.586669921875</v>
      </c>
    </row>
    <row r="69" spans="1:35">
      <c r="A69" s="9">
        <v>38379</v>
      </c>
      <c r="B69" s="10">
        <v>1087.2467041015625</v>
      </c>
      <c r="D69" s="9">
        <v>38410</v>
      </c>
      <c r="E69" s="10">
        <v>981.12640380859375</v>
      </c>
      <c r="G69" s="9">
        <v>38438</v>
      </c>
      <c r="H69" s="10">
        <v>1059.1278076171875</v>
      </c>
      <c r="J69" s="9">
        <v>38469</v>
      </c>
      <c r="K69" s="10"/>
      <c r="M69" s="9">
        <v>38499</v>
      </c>
      <c r="N69" s="10">
        <v>645.3338623046875</v>
      </c>
      <c r="P69" s="9">
        <v>38530</v>
      </c>
      <c r="Q69" s="12">
        <v>1059.1278076171875</v>
      </c>
      <c r="S69" s="9">
        <v>38560</v>
      </c>
      <c r="T69" s="10">
        <v>1011.372314453125</v>
      </c>
      <c r="V69" s="9">
        <v>38591</v>
      </c>
      <c r="W69" s="10"/>
      <c r="Y69" s="9">
        <v>38622</v>
      </c>
      <c r="Z69" s="10"/>
      <c r="AB69" s="9">
        <v>38652</v>
      </c>
      <c r="AC69" s="10">
        <v>513.70166015625</v>
      </c>
      <c r="AE69" s="9">
        <v>38683</v>
      </c>
      <c r="AF69" s="10"/>
      <c r="AH69" s="9">
        <v>38713</v>
      </c>
      <c r="AI69" s="10">
        <v>1089.788818359375</v>
      </c>
    </row>
    <row r="70" spans="1:35">
      <c r="A70" s="9">
        <v>38380</v>
      </c>
      <c r="B70" s="10">
        <v>1097.1298828125</v>
      </c>
      <c r="D70" s="9">
        <v>38411</v>
      </c>
      <c r="E70" s="10">
        <v>1014.97802734375</v>
      </c>
      <c r="G70" s="9">
        <v>38439</v>
      </c>
      <c r="H70" s="10">
        <v>1029.815673828125</v>
      </c>
      <c r="J70" s="9">
        <v>38470</v>
      </c>
      <c r="K70" s="10"/>
      <c r="M70" s="9">
        <v>38500</v>
      </c>
      <c r="N70" s="10">
        <v>822.49072265625</v>
      </c>
      <c r="P70" s="9">
        <v>38531</v>
      </c>
      <c r="Q70" s="12">
        <v>1029.815673828125</v>
      </c>
      <c r="S70" s="9">
        <v>38561</v>
      </c>
      <c r="T70" s="10">
        <v>1018.5577392578125</v>
      </c>
      <c r="V70" s="9">
        <v>38592</v>
      </c>
      <c r="W70" s="10"/>
      <c r="Y70" s="9">
        <v>38623</v>
      </c>
      <c r="Z70" s="10"/>
      <c r="AB70" s="9">
        <v>38653</v>
      </c>
      <c r="AC70" s="10">
        <v>215.02914428710937</v>
      </c>
      <c r="AE70" s="9">
        <v>38684</v>
      </c>
      <c r="AF70" s="10"/>
      <c r="AH70" s="9">
        <v>38714</v>
      </c>
      <c r="AI70" s="10">
        <v>1312.5870361328125</v>
      </c>
    </row>
    <row r="71" spans="1:35">
      <c r="A71" s="9">
        <v>38381</v>
      </c>
      <c r="B71" s="10">
        <v>962.0086669921875</v>
      </c>
      <c r="G71" s="9">
        <v>38440</v>
      </c>
      <c r="H71" s="10">
        <v>1012.9287719726562</v>
      </c>
      <c r="J71" s="9">
        <v>38471</v>
      </c>
      <c r="K71" s="10"/>
      <c r="M71" s="9">
        <v>38501</v>
      </c>
      <c r="N71" s="10">
        <v>1067.7398681640625</v>
      </c>
      <c r="P71" s="9">
        <v>38532</v>
      </c>
      <c r="Q71" s="12">
        <v>1012.9287719726562</v>
      </c>
      <c r="S71" s="9">
        <v>38562</v>
      </c>
      <c r="T71" s="10">
        <v>983.56475830078125</v>
      </c>
      <c r="V71" s="9">
        <v>38593</v>
      </c>
      <c r="W71" s="10"/>
      <c r="Y71" s="9">
        <v>38624</v>
      </c>
      <c r="Z71" s="10"/>
      <c r="AB71" s="9">
        <v>38654</v>
      </c>
      <c r="AC71" s="10">
        <v>215.02914428710937</v>
      </c>
      <c r="AE71" s="9">
        <v>38685</v>
      </c>
      <c r="AF71" s="10"/>
      <c r="AH71" s="9">
        <v>38715</v>
      </c>
      <c r="AI71" s="10">
        <v>1312.5870361328125</v>
      </c>
    </row>
    <row r="72" spans="1:35">
      <c r="A72" s="9">
        <v>38382</v>
      </c>
      <c r="B72" s="10">
        <v>965.51055908203125</v>
      </c>
      <c r="G72" s="9">
        <v>38441</v>
      </c>
      <c r="H72" s="10">
        <v>1062.811279296875</v>
      </c>
      <c r="J72" s="9">
        <v>38472</v>
      </c>
      <c r="K72" s="10"/>
      <c r="M72" s="9">
        <v>38502</v>
      </c>
      <c r="N72" s="10">
        <v>1038.5054931640625</v>
      </c>
      <c r="P72" s="9">
        <v>38533</v>
      </c>
      <c r="Q72" s="12">
        <v>1062.811279296875</v>
      </c>
      <c r="S72" s="9">
        <v>38563</v>
      </c>
      <c r="T72" s="10">
        <v>1062.811279296875</v>
      </c>
      <c r="V72" s="9">
        <v>38594</v>
      </c>
      <c r="W72" s="10"/>
      <c r="Y72" s="9">
        <v>38625</v>
      </c>
      <c r="Z72" s="10"/>
      <c r="AB72" s="9">
        <v>38655</v>
      </c>
      <c r="AC72" s="10">
        <v>153.2239990234375</v>
      </c>
      <c r="AE72" s="9">
        <v>38686</v>
      </c>
      <c r="AF72" s="10"/>
      <c r="AH72" s="9">
        <v>38716</v>
      </c>
      <c r="AI72" s="10"/>
    </row>
    <row r="73" spans="1:35">
      <c r="A73" s="9">
        <v>38383</v>
      </c>
      <c r="B73" s="10">
        <v>1063.30419921875</v>
      </c>
      <c r="G73" s="9">
        <v>38442</v>
      </c>
      <c r="H73" s="10">
        <v>1091.9417724609375</v>
      </c>
      <c r="M73" s="9">
        <v>38503</v>
      </c>
      <c r="N73" s="10">
        <v>1013.9404907226562</v>
      </c>
      <c r="P73" s="17"/>
      <c r="Q73" s="13"/>
      <c r="S73" s="9">
        <v>38564</v>
      </c>
      <c r="T73" s="10">
        <v>1091.9417724609375</v>
      </c>
      <c r="V73" s="9">
        <v>38595</v>
      </c>
      <c r="W73" s="10"/>
      <c r="Z73" s="13"/>
      <c r="AB73" s="9">
        <v>38656</v>
      </c>
      <c r="AC73" s="10"/>
      <c r="AF73" s="10">
        <v>966.18499755859375</v>
      </c>
      <c r="AH73" s="9">
        <v>38717</v>
      </c>
      <c r="AI73" s="10">
        <v>966.18499755859375</v>
      </c>
    </row>
    <row r="74" spans="1:35">
      <c r="A74" s="2" t="s">
        <v>14</v>
      </c>
      <c r="B74" s="15">
        <f>AVERAGE(B43:B73)</f>
        <v>599.31409372602195</v>
      </c>
      <c r="E74" s="15">
        <f>AVERAGE(E43:E70)</f>
        <v>1059.9131989655671</v>
      </c>
      <c r="H74" s="15">
        <f>AVERAGE(H43:H73)</f>
        <v>1114.9380282698007</v>
      </c>
      <c r="K74" s="15">
        <f>AVERAGE(K43:K59)</f>
        <v>982.03428739659921</v>
      </c>
      <c r="N74" s="15">
        <f>AVERAGE(N43:N62,N68:N73)</f>
        <v>993.97017963115991</v>
      </c>
      <c r="Q74" s="15">
        <f>AVERAGE(Q43:Q72)</f>
        <v>1013.8660705566406</v>
      </c>
      <c r="T74" s="15">
        <f>AVERAGE(T43:T73)</f>
        <v>901.96805892452119</v>
      </c>
      <c r="W74" s="15">
        <f>AVERAGE(W43:W68)</f>
        <v>995.96904343825122</v>
      </c>
      <c r="Z74" s="15">
        <f>AVERAGE(Z43,Z49:Z58)</f>
        <v>970.840049050071</v>
      </c>
      <c r="AC74" s="15">
        <f>AVERAGE(AC43:AC72)</f>
        <v>899.59403686523433</v>
      </c>
      <c r="AF74" s="15">
        <f>AVERAGE(AF43:AF57,AF61:AF65)</f>
        <v>864.30636291503902</v>
      </c>
      <c r="AI74" s="15">
        <f>AVERAGE(AI48:AI71,AI73)</f>
        <v>1025.5204174804687</v>
      </c>
    </row>
    <row r="77" spans="1:35">
      <c r="A77" s="3" t="s">
        <v>9</v>
      </c>
      <c r="B77" s="7" t="s">
        <v>13</v>
      </c>
      <c r="C77" s="5"/>
      <c r="D77" s="3" t="s">
        <v>9</v>
      </c>
      <c r="E77" s="7" t="s">
        <v>13</v>
      </c>
      <c r="F77" s="5"/>
      <c r="G77" s="3" t="s">
        <v>9</v>
      </c>
      <c r="H77" s="7" t="s">
        <v>13</v>
      </c>
      <c r="I77" s="5"/>
      <c r="J77" s="3" t="s">
        <v>9</v>
      </c>
      <c r="K77" s="7" t="s">
        <v>13</v>
      </c>
      <c r="L77" s="5"/>
      <c r="M77" s="3" t="s">
        <v>9</v>
      </c>
      <c r="N77" s="7" t="s">
        <v>13</v>
      </c>
      <c r="O77" s="5"/>
      <c r="P77" s="3" t="s">
        <v>9</v>
      </c>
      <c r="Q77" s="7" t="s">
        <v>13</v>
      </c>
      <c r="R77" s="5"/>
      <c r="S77" s="3" t="s">
        <v>9</v>
      </c>
      <c r="T77" s="7" t="s">
        <v>13</v>
      </c>
      <c r="U77" s="5"/>
      <c r="V77" s="3" t="s">
        <v>9</v>
      </c>
      <c r="W77" s="7" t="s">
        <v>13</v>
      </c>
      <c r="X77" s="5"/>
      <c r="Y77" s="3" t="s">
        <v>9</v>
      </c>
      <c r="Z77" s="7" t="s">
        <v>13</v>
      </c>
      <c r="AA77" s="5"/>
      <c r="AB77" s="3" t="s">
        <v>9</v>
      </c>
      <c r="AC77" s="7" t="s">
        <v>13</v>
      </c>
      <c r="AD77" s="5"/>
      <c r="AE77" s="3" t="s">
        <v>9</v>
      </c>
      <c r="AF77" s="7" t="s">
        <v>13</v>
      </c>
      <c r="AG77" s="5"/>
      <c r="AH77" s="3" t="s">
        <v>9</v>
      </c>
      <c r="AI77" s="7" t="s">
        <v>13</v>
      </c>
    </row>
    <row r="78" spans="1:35">
      <c r="A78" s="3"/>
      <c r="B78" s="7" t="s">
        <v>11</v>
      </c>
      <c r="C78" s="5"/>
      <c r="D78" s="3"/>
      <c r="E78" s="7" t="s">
        <v>11</v>
      </c>
      <c r="F78" s="5"/>
      <c r="G78" s="3"/>
      <c r="H78" s="7" t="s">
        <v>11</v>
      </c>
      <c r="I78" s="5"/>
      <c r="J78" s="3"/>
      <c r="K78" s="7" t="s">
        <v>11</v>
      </c>
      <c r="L78" s="5"/>
      <c r="M78" s="3"/>
      <c r="N78" s="7" t="s">
        <v>11</v>
      </c>
      <c r="O78" s="5"/>
      <c r="P78" s="3"/>
      <c r="Q78" s="7" t="s">
        <v>11</v>
      </c>
      <c r="R78" s="5"/>
      <c r="S78" s="3"/>
      <c r="T78" s="7" t="s">
        <v>11</v>
      </c>
      <c r="U78" s="5"/>
      <c r="V78" s="3"/>
      <c r="W78" s="7" t="s">
        <v>11</v>
      </c>
      <c r="X78" s="5"/>
      <c r="Y78" s="3"/>
      <c r="Z78" s="7" t="s">
        <v>11</v>
      </c>
      <c r="AA78" s="5"/>
      <c r="AB78" s="3"/>
      <c r="AC78" s="7" t="s">
        <v>11</v>
      </c>
      <c r="AD78" s="5"/>
      <c r="AE78" s="3"/>
      <c r="AF78" s="7" t="s">
        <v>11</v>
      </c>
      <c r="AG78" s="5"/>
      <c r="AH78" s="3"/>
      <c r="AI78" s="7" t="s">
        <v>11</v>
      </c>
    </row>
    <row r="79" spans="1:35">
      <c r="A79" s="9">
        <v>38718</v>
      </c>
      <c r="B79" s="10">
        <v>706.48724365234375</v>
      </c>
      <c r="D79" s="9">
        <v>38749</v>
      </c>
      <c r="E79" s="10">
        <v>1025.5615234375</v>
      </c>
      <c r="G79" s="9">
        <v>38777</v>
      </c>
      <c r="H79" s="10">
        <v>1041.851806640625</v>
      </c>
      <c r="J79" s="9">
        <v>38808</v>
      </c>
      <c r="K79" s="10">
        <v>1076.5594482421875</v>
      </c>
      <c r="M79" s="9">
        <v>38838</v>
      </c>
      <c r="N79" s="10"/>
      <c r="P79" s="9">
        <v>38869</v>
      </c>
      <c r="Q79" s="10">
        <v>860.71319580078125</v>
      </c>
      <c r="S79" s="9">
        <v>38899</v>
      </c>
      <c r="T79" s="10">
        <v>729.5738525390625</v>
      </c>
      <c r="V79" s="9">
        <v>38930</v>
      </c>
      <c r="W79" s="10">
        <v>677.032470703125</v>
      </c>
      <c r="Y79" s="9">
        <v>38961</v>
      </c>
      <c r="Z79" s="10"/>
      <c r="AB79" s="9">
        <v>38991</v>
      </c>
      <c r="AC79" s="10">
        <v>740.650146484375</v>
      </c>
      <c r="AE79" s="9">
        <v>39022</v>
      </c>
      <c r="AF79" s="10">
        <v>906.108154296875</v>
      </c>
      <c r="AH79" s="9">
        <v>39052</v>
      </c>
      <c r="AI79" s="10">
        <v>844.15057373046875</v>
      </c>
    </row>
    <row r="80" spans="1:35">
      <c r="A80" s="9">
        <v>38719</v>
      </c>
      <c r="B80" s="10">
        <v>832.879638671875</v>
      </c>
      <c r="D80" s="9">
        <v>38750</v>
      </c>
      <c r="E80" s="10">
        <v>1080.891357421875</v>
      </c>
      <c r="G80" s="9">
        <v>38778</v>
      </c>
      <c r="H80" s="10">
        <v>883.514404296875</v>
      </c>
      <c r="J80" s="9">
        <v>38809</v>
      </c>
      <c r="K80" s="10">
        <v>1187.7640380859375</v>
      </c>
      <c r="M80" s="9">
        <v>38839</v>
      </c>
      <c r="N80" s="10">
        <v>568.616455078125</v>
      </c>
      <c r="P80" s="9">
        <v>38870</v>
      </c>
      <c r="Q80" s="10">
        <v>932.8521728515625</v>
      </c>
      <c r="S80" s="9">
        <v>38900</v>
      </c>
      <c r="T80" s="14">
        <v>886.54937744140625</v>
      </c>
      <c r="V80" s="9">
        <v>38931</v>
      </c>
      <c r="W80" s="10">
        <v>730.50762939453125</v>
      </c>
      <c r="Y80" s="9">
        <v>38962</v>
      </c>
      <c r="Z80" s="10"/>
      <c r="AB80" s="9">
        <v>38992</v>
      </c>
      <c r="AC80" s="14">
        <v>952.07366943359375</v>
      </c>
      <c r="AE80" s="9">
        <v>39023</v>
      </c>
      <c r="AF80" s="14">
        <v>968.28619384765625</v>
      </c>
      <c r="AH80" s="9">
        <v>39053</v>
      </c>
      <c r="AI80" s="14">
        <v>883.929443359375</v>
      </c>
    </row>
    <row r="81" spans="1:35">
      <c r="A81" s="9">
        <v>38720</v>
      </c>
      <c r="B81" s="10">
        <v>1011.9430541992187</v>
      </c>
      <c r="D81" s="9">
        <v>38751</v>
      </c>
      <c r="E81" s="10">
        <v>998.4283447265625</v>
      </c>
      <c r="G81" s="9">
        <v>38779</v>
      </c>
      <c r="H81" s="10">
        <v>1023.0972900390625</v>
      </c>
      <c r="J81" s="9">
        <v>38810</v>
      </c>
      <c r="K81" s="10">
        <v>1142.16162109375</v>
      </c>
      <c r="M81" s="9">
        <v>38840</v>
      </c>
      <c r="N81" s="10">
        <v>1218.684326171875</v>
      </c>
      <c r="P81" s="9">
        <v>38871</v>
      </c>
      <c r="Q81" s="10">
        <v>906.938232421875</v>
      </c>
      <c r="S81" s="9">
        <v>38901</v>
      </c>
      <c r="T81" s="14">
        <v>1122.47314453125</v>
      </c>
      <c r="V81" s="9">
        <v>38932</v>
      </c>
      <c r="W81" s="10">
        <v>955.4718017578125</v>
      </c>
      <c r="Y81" s="9">
        <v>38963</v>
      </c>
      <c r="Z81" s="10"/>
      <c r="AB81" s="9">
        <v>38993</v>
      </c>
      <c r="AC81" s="14">
        <v>1003.9275512695312</v>
      </c>
      <c r="AE81" s="9">
        <v>39024</v>
      </c>
      <c r="AF81" s="14">
        <v>940.68603515625</v>
      </c>
      <c r="AH81" s="9">
        <v>39054</v>
      </c>
      <c r="AI81" s="14">
        <v>993.88885498046875</v>
      </c>
    </row>
    <row r="82" spans="1:35">
      <c r="A82" s="9">
        <v>38721</v>
      </c>
      <c r="B82" s="10">
        <v>1073.4725341796875</v>
      </c>
      <c r="D82" s="9">
        <v>38752</v>
      </c>
      <c r="E82" s="10">
        <v>983.979736328125</v>
      </c>
      <c r="G82" s="9">
        <v>38780</v>
      </c>
      <c r="H82" s="10">
        <v>1078.8681640625</v>
      </c>
      <c r="J82" s="9">
        <v>38811</v>
      </c>
      <c r="K82" s="10">
        <v>1014.6148681640625</v>
      </c>
      <c r="M82" s="9">
        <v>38841</v>
      </c>
      <c r="N82" s="10">
        <v>906.2896728515625</v>
      </c>
      <c r="P82" s="9">
        <v>38872</v>
      </c>
      <c r="Q82" s="10">
        <v>915.65399169921875</v>
      </c>
      <c r="S82" s="9">
        <v>38902</v>
      </c>
      <c r="T82" s="14">
        <v>1051.6571044921875</v>
      </c>
      <c r="V82" s="9">
        <v>38933</v>
      </c>
      <c r="W82" s="10">
        <v>827.6527099609375</v>
      </c>
      <c r="Y82" s="9">
        <v>38964</v>
      </c>
      <c r="Z82" s="10"/>
      <c r="AB82" s="9">
        <v>38994</v>
      </c>
      <c r="AC82" s="14">
        <v>1004.0054931640625</v>
      </c>
      <c r="AE82" s="9">
        <v>39025</v>
      </c>
      <c r="AF82" s="14">
        <v>841.27117919921875</v>
      </c>
      <c r="AH82" s="9">
        <v>39055</v>
      </c>
      <c r="AI82" s="14">
        <v>991.11328125</v>
      </c>
    </row>
    <row r="83" spans="1:35">
      <c r="A83" s="9">
        <v>38722</v>
      </c>
      <c r="B83" s="10">
        <v>1004.083251953125</v>
      </c>
      <c r="D83" s="9">
        <v>38753</v>
      </c>
      <c r="E83" s="10">
        <v>1087.3245849609375</v>
      </c>
      <c r="G83" s="9">
        <v>38781</v>
      </c>
      <c r="H83" s="10">
        <v>1025.5355224609375</v>
      </c>
      <c r="J83" s="9">
        <v>38812</v>
      </c>
      <c r="K83" s="10">
        <v>1168.4647216796875</v>
      </c>
      <c r="M83" s="9">
        <v>38842</v>
      </c>
      <c r="N83" s="10">
        <v>1100.0091552734375</v>
      </c>
      <c r="P83" s="9">
        <v>38873</v>
      </c>
      <c r="Q83" s="10">
        <v>917.21038818359375</v>
      </c>
      <c r="S83" s="9">
        <v>38903</v>
      </c>
      <c r="T83" s="14">
        <v>970.854248046875</v>
      </c>
      <c r="V83" s="9">
        <v>38934</v>
      </c>
      <c r="W83" s="10">
        <v>1160.24169921875</v>
      </c>
      <c r="Y83" s="9">
        <v>38965</v>
      </c>
      <c r="Z83" s="10"/>
      <c r="AB83" s="9">
        <v>38995</v>
      </c>
      <c r="AC83" s="14">
        <v>674.65899658203125</v>
      </c>
      <c r="AE83" s="9">
        <v>39026</v>
      </c>
      <c r="AF83" s="14">
        <v>1025.4317626953125</v>
      </c>
      <c r="AH83" s="9">
        <v>39056</v>
      </c>
      <c r="AI83" s="14">
        <v>895.52459716796875</v>
      </c>
    </row>
    <row r="84" spans="1:35">
      <c r="A84" s="9">
        <v>38723</v>
      </c>
      <c r="B84" s="10">
        <v>1050.567626953125</v>
      </c>
      <c r="D84" s="9">
        <v>38754</v>
      </c>
      <c r="E84" s="10">
        <v>994.84869384765625</v>
      </c>
      <c r="G84" s="9">
        <v>38782</v>
      </c>
      <c r="H84" s="10">
        <v>892.852783203125</v>
      </c>
      <c r="J84" s="9">
        <v>38813</v>
      </c>
      <c r="K84" s="10">
        <v>1096.74072265625</v>
      </c>
      <c r="M84" s="9">
        <v>38843</v>
      </c>
      <c r="N84" s="10">
        <v>968.93463134765625</v>
      </c>
      <c r="P84" s="9">
        <v>38874</v>
      </c>
      <c r="Q84" s="10">
        <v>887.872314453125</v>
      </c>
      <c r="S84" s="9">
        <v>38904</v>
      </c>
      <c r="T84" s="14">
        <v>822.270263671875</v>
      </c>
      <c r="V84" s="9">
        <v>38935</v>
      </c>
      <c r="W84" s="10">
        <v>759.832763671875</v>
      </c>
      <c r="Y84" s="9">
        <v>38966</v>
      </c>
      <c r="Z84" s="10"/>
      <c r="AB84" s="9">
        <v>38996</v>
      </c>
      <c r="AC84" s="14">
        <v>1098.9456787109375</v>
      </c>
      <c r="AE84" s="9">
        <v>39027</v>
      </c>
      <c r="AF84" s="14">
        <v>885.48583984375</v>
      </c>
      <c r="AH84" s="9">
        <v>39057</v>
      </c>
      <c r="AI84" s="14">
        <v>697.97900390625</v>
      </c>
    </row>
    <row r="85" spans="1:35">
      <c r="A85" s="9">
        <v>38724</v>
      </c>
      <c r="B85" s="10">
        <v>1106.52001953125</v>
      </c>
      <c r="D85" s="9">
        <v>38755</v>
      </c>
      <c r="E85" s="10">
        <v>1447.03369140625</v>
      </c>
      <c r="G85" s="9">
        <v>38783</v>
      </c>
      <c r="H85" s="10">
        <v>1148.335205078125</v>
      </c>
      <c r="J85" s="9">
        <v>38814</v>
      </c>
      <c r="K85" s="10">
        <v>1191.2398681640625</v>
      </c>
      <c r="M85" s="9">
        <v>38844</v>
      </c>
      <c r="N85" s="10">
        <v>847.93780517578125</v>
      </c>
      <c r="P85" s="9">
        <v>38875</v>
      </c>
      <c r="Q85" s="10">
        <v>861.102294921875</v>
      </c>
      <c r="S85" s="9">
        <v>38905</v>
      </c>
      <c r="T85" s="14">
        <v>962.60528564453125</v>
      </c>
      <c r="V85" s="9">
        <v>38936</v>
      </c>
      <c r="W85" s="10">
        <v>750.14422607421875</v>
      </c>
      <c r="Y85" s="9">
        <v>38967</v>
      </c>
      <c r="Z85" s="10"/>
      <c r="AB85" s="9">
        <v>38997</v>
      </c>
      <c r="AC85" s="14">
        <v>1090.4892578125</v>
      </c>
      <c r="AE85" s="9">
        <v>39028</v>
      </c>
      <c r="AF85" s="14">
        <v>976.275634765625</v>
      </c>
      <c r="AH85" s="9">
        <v>39058</v>
      </c>
      <c r="AI85" s="14">
        <v>1033.6806640625</v>
      </c>
    </row>
    <row r="86" spans="1:35">
      <c r="A86" s="9">
        <v>38725</v>
      </c>
      <c r="B86" s="10">
        <v>1157.9071044921875</v>
      </c>
      <c r="D86" s="9">
        <v>38756</v>
      </c>
      <c r="E86" s="10">
        <v>1197.2320556640625</v>
      </c>
      <c r="G86" s="9">
        <v>38784</v>
      </c>
      <c r="H86" s="10">
        <v>998.50616455078125</v>
      </c>
      <c r="J86" s="9">
        <v>38815</v>
      </c>
      <c r="K86" s="10">
        <v>1007.0404052734375</v>
      </c>
      <c r="M86" s="9">
        <v>38845</v>
      </c>
      <c r="N86" s="10">
        <v>974.58953857421875</v>
      </c>
      <c r="P86" s="9">
        <v>38876</v>
      </c>
      <c r="Q86" s="10">
        <v>900.1937255859375</v>
      </c>
      <c r="S86" s="9">
        <v>38906</v>
      </c>
      <c r="T86" s="14">
        <v>2199.91455078125</v>
      </c>
      <c r="V86" s="9">
        <v>38937</v>
      </c>
      <c r="W86" s="10">
        <v>1054.069580078125</v>
      </c>
      <c r="Y86" s="9">
        <v>38968</v>
      </c>
      <c r="Z86" s="10"/>
      <c r="AB86" s="9">
        <v>38998</v>
      </c>
      <c r="AC86" s="14">
        <v>731.50634765625</v>
      </c>
      <c r="AE86" s="9">
        <v>39029</v>
      </c>
      <c r="AF86" s="14">
        <v>1051.9683837890625</v>
      </c>
      <c r="AH86" s="9">
        <v>39059</v>
      </c>
      <c r="AI86" s="14">
        <v>854.3060302734375</v>
      </c>
    </row>
    <row r="87" spans="1:35">
      <c r="A87" s="9">
        <v>38726</v>
      </c>
      <c r="B87" s="10">
        <v>155.57154846191406</v>
      </c>
      <c r="D87" s="9">
        <v>38757</v>
      </c>
      <c r="E87" s="10">
        <v>1159.930419921875</v>
      </c>
      <c r="G87" s="9">
        <v>38785</v>
      </c>
      <c r="H87" s="10">
        <v>1067.143310546875</v>
      </c>
      <c r="J87" s="9">
        <v>38816</v>
      </c>
      <c r="K87" s="10">
        <v>1092.071533203125</v>
      </c>
      <c r="M87" s="9">
        <v>38846</v>
      </c>
      <c r="N87" s="10">
        <v>1016.4826049804687</v>
      </c>
      <c r="P87" s="9">
        <v>38877</v>
      </c>
      <c r="Q87" s="10">
        <v>928.5980224609375</v>
      </c>
      <c r="S87" s="9">
        <v>38907</v>
      </c>
      <c r="T87" s="14">
        <v>955.49774169921875</v>
      </c>
      <c r="V87" s="9">
        <v>38938</v>
      </c>
      <c r="W87" s="10"/>
      <c r="Y87" s="9">
        <v>38969</v>
      </c>
      <c r="Z87" s="10"/>
      <c r="AB87" s="9">
        <v>38999</v>
      </c>
      <c r="AC87" s="14">
        <v>731.50634765625</v>
      </c>
      <c r="AE87" s="9">
        <v>39030</v>
      </c>
      <c r="AF87" s="14">
        <v>700.1968994140625</v>
      </c>
      <c r="AH87" s="9">
        <v>39060</v>
      </c>
      <c r="AI87" s="14">
        <v>619.27716064453125</v>
      </c>
    </row>
    <row r="88" spans="1:35">
      <c r="A88" s="9">
        <v>38727</v>
      </c>
      <c r="B88" s="10">
        <v>1033.135986328125</v>
      </c>
      <c r="D88" s="9">
        <v>38758</v>
      </c>
      <c r="E88" s="10">
        <v>1081.9808349609375</v>
      </c>
      <c r="G88" s="9">
        <v>38786</v>
      </c>
      <c r="H88" s="10">
        <v>1019.9066162109375</v>
      </c>
      <c r="J88" s="9">
        <v>38817</v>
      </c>
      <c r="K88" s="10">
        <v>724.29510498046875</v>
      </c>
      <c r="M88" s="9">
        <v>38847</v>
      </c>
      <c r="N88" s="10">
        <v>980.68536376953125</v>
      </c>
      <c r="P88" s="9">
        <v>38878</v>
      </c>
      <c r="Q88" s="10">
        <v>855.21392822265625</v>
      </c>
      <c r="S88" s="9">
        <v>38908</v>
      </c>
      <c r="T88" s="14">
        <v>661.0015869140625</v>
      </c>
      <c r="V88" s="9">
        <v>38939</v>
      </c>
      <c r="W88" s="10">
        <v>872.5677490234375</v>
      </c>
      <c r="Y88" s="9">
        <v>38970</v>
      </c>
      <c r="Z88" s="10"/>
      <c r="AB88" s="9">
        <v>39000</v>
      </c>
      <c r="AC88" s="14">
        <v>1134.8983154296875</v>
      </c>
      <c r="AE88" s="9">
        <v>39031</v>
      </c>
      <c r="AF88" s="14">
        <v>840.66162109375</v>
      </c>
      <c r="AH88" s="9">
        <v>39061</v>
      </c>
      <c r="AI88" s="14">
        <v>567.17681884765625</v>
      </c>
    </row>
    <row r="89" spans="1:35">
      <c r="A89" s="9">
        <v>38728</v>
      </c>
      <c r="B89" s="10">
        <v>1192.0440673828125</v>
      </c>
      <c r="D89" s="9">
        <v>38759</v>
      </c>
      <c r="E89" s="10">
        <v>1079.5426025390625</v>
      </c>
      <c r="G89" s="9">
        <v>38787</v>
      </c>
      <c r="H89" s="10">
        <v>1076.5335693359375</v>
      </c>
      <c r="J89" s="9">
        <v>38818</v>
      </c>
      <c r="K89" s="10">
        <v>1147.7646484375</v>
      </c>
      <c r="M89" s="9">
        <v>38848</v>
      </c>
      <c r="N89" s="10">
        <v>980.68536376953125</v>
      </c>
      <c r="P89" s="9">
        <v>38879</v>
      </c>
      <c r="Q89" s="10">
        <v>922.50213623046875</v>
      </c>
      <c r="S89" s="9">
        <v>38909</v>
      </c>
      <c r="T89" s="14">
        <v>771.0777587890625</v>
      </c>
      <c r="V89" s="9">
        <v>38940</v>
      </c>
      <c r="W89" s="10">
        <v>652.11712646484375</v>
      </c>
      <c r="Y89" s="9">
        <v>38971</v>
      </c>
      <c r="Z89" s="10"/>
      <c r="AB89" s="9">
        <v>39001</v>
      </c>
      <c r="AC89" s="14">
        <v>1207.14111328125</v>
      </c>
      <c r="AE89" s="9">
        <v>39032</v>
      </c>
      <c r="AF89" s="14">
        <v>1067.610107421875</v>
      </c>
      <c r="AH89" s="9">
        <v>39062</v>
      </c>
      <c r="AI89" s="14">
        <v>823.67095947265625</v>
      </c>
    </row>
    <row r="90" spans="1:35">
      <c r="A90" s="9">
        <v>38729</v>
      </c>
      <c r="B90" s="10">
        <v>1029.4525146484375</v>
      </c>
      <c r="D90" s="9">
        <v>38760</v>
      </c>
      <c r="E90" s="10">
        <v>1062.5518798828125</v>
      </c>
      <c r="G90" s="9">
        <v>38788</v>
      </c>
      <c r="H90" s="10">
        <v>1159.515380859375</v>
      </c>
      <c r="J90" s="9">
        <v>38819</v>
      </c>
      <c r="K90" s="10">
        <v>947.015380859375</v>
      </c>
      <c r="M90" s="9">
        <v>38849</v>
      </c>
      <c r="N90" s="10">
        <v>1005.84716796875</v>
      </c>
      <c r="P90" s="9">
        <v>38880</v>
      </c>
      <c r="Q90" s="10">
        <v>809.45587158203125</v>
      </c>
      <c r="S90" s="9">
        <v>38910</v>
      </c>
      <c r="T90" s="14">
        <v>778.80780029296875</v>
      </c>
      <c r="V90" s="9">
        <v>38941</v>
      </c>
      <c r="W90" s="10">
        <v>991.7877197265625</v>
      </c>
      <c r="Y90" s="9">
        <v>38972</v>
      </c>
      <c r="Z90" s="10">
        <v>914.5904541015625</v>
      </c>
      <c r="AB90" s="9">
        <v>39002</v>
      </c>
      <c r="AC90" s="14">
        <v>1088.6993408203125</v>
      </c>
      <c r="AE90" s="9">
        <v>39033</v>
      </c>
      <c r="AF90" s="14">
        <v>653.82916259765625</v>
      </c>
      <c r="AH90" s="9">
        <v>39063</v>
      </c>
      <c r="AI90" s="14"/>
    </row>
    <row r="91" spans="1:35">
      <c r="A91" s="9">
        <v>38730</v>
      </c>
      <c r="B91" s="10">
        <v>1018.2205200195312</v>
      </c>
      <c r="D91" s="9">
        <v>38761</v>
      </c>
      <c r="E91" s="10">
        <v>1066.546630859375</v>
      </c>
      <c r="G91" s="9">
        <v>38789</v>
      </c>
      <c r="H91" s="10">
        <v>1096.2998046875</v>
      </c>
      <c r="J91" s="9">
        <v>38820</v>
      </c>
      <c r="K91" s="10">
        <v>1071.5531005859375</v>
      </c>
      <c r="M91" s="9">
        <v>38850</v>
      </c>
      <c r="N91" s="10">
        <v>875.6805419921875</v>
      </c>
      <c r="P91" s="9">
        <v>38881</v>
      </c>
      <c r="Q91" s="10">
        <v>893.7347412109375</v>
      </c>
      <c r="S91" s="9">
        <v>38911</v>
      </c>
      <c r="T91" s="14">
        <v>821.63470458984375</v>
      </c>
      <c r="V91" s="9">
        <v>38942</v>
      </c>
      <c r="W91" s="10"/>
      <c r="Y91" s="9">
        <v>38973</v>
      </c>
      <c r="Z91" s="10">
        <v>1396.5545654296875</v>
      </c>
      <c r="AB91" s="9">
        <v>39003</v>
      </c>
      <c r="AC91" s="14">
        <v>940.24505615234375</v>
      </c>
      <c r="AE91" s="9">
        <v>39034</v>
      </c>
      <c r="AF91" s="14">
        <v>951.13983154296875</v>
      </c>
      <c r="AH91" s="9">
        <v>39064</v>
      </c>
      <c r="AI91" s="14">
        <v>823.67095947265625</v>
      </c>
    </row>
    <row r="92" spans="1:35">
      <c r="A92" s="9">
        <v>38731</v>
      </c>
      <c r="B92" s="10">
        <v>1054.2510986328125</v>
      </c>
      <c r="D92" s="9">
        <v>38762</v>
      </c>
      <c r="E92" s="10">
        <v>1066.546630859375</v>
      </c>
      <c r="G92" s="9">
        <v>38790</v>
      </c>
      <c r="H92" s="10">
        <v>1055.88525390625</v>
      </c>
      <c r="J92" s="9">
        <v>38821</v>
      </c>
      <c r="K92" s="10">
        <v>1065.0421142578125</v>
      </c>
      <c r="M92" s="9">
        <v>38851</v>
      </c>
      <c r="N92" s="10">
        <v>871.99713134765625</v>
      </c>
      <c r="P92" s="9">
        <v>38882</v>
      </c>
      <c r="Q92" s="10">
        <v>866.912841796875</v>
      </c>
      <c r="S92" s="9">
        <v>38912</v>
      </c>
      <c r="T92" s="14">
        <v>750.50732421875</v>
      </c>
      <c r="V92" s="9">
        <v>38943</v>
      </c>
      <c r="W92" s="10">
        <v>869.79217529296875</v>
      </c>
      <c r="Y92" s="9">
        <v>38974</v>
      </c>
      <c r="Z92" s="10">
        <v>908.2611083984375</v>
      </c>
      <c r="AB92" s="9">
        <v>39004</v>
      </c>
      <c r="AC92" s="14">
        <v>866.497802734375</v>
      </c>
      <c r="AE92" s="9">
        <v>39035</v>
      </c>
      <c r="AF92" s="14">
        <v>946.626220703125</v>
      </c>
      <c r="AH92" s="9">
        <v>39065</v>
      </c>
      <c r="AI92" s="14">
        <v>1181.719970703125</v>
      </c>
    </row>
    <row r="93" spans="1:35">
      <c r="A93" s="9">
        <v>38732</v>
      </c>
      <c r="B93" s="10">
        <v>1053.99169921875</v>
      </c>
      <c r="D93" s="9">
        <v>38763</v>
      </c>
      <c r="E93" s="10">
        <v>1086.8316650390625</v>
      </c>
      <c r="G93" s="9">
        <v>38791</v>
      </c>
      <c r="H93" s="10">
        <v>689.5225830078125</v>
      </c>
      <c r="J93" s="9">
        <v>38822</v>
      </c>
      <c r="K93" s="10">
        <v>477.4505615234375</v>
      </c>
      <c r="M93" s="9">
        <v>38852</v>
      </c>
      <c r="N93" s="10"/>
      <c r="P93" s="9">
        <v>38883</v>
      </c>
      <c r="Q93" s="10">
        <v>1032.928466796875</v>
      </c>
      <c r="S93" s="9">
        <v>38913</v>
      </c>
      <c r="T93" s="14">
        <v>923.40997314453125</v>
      </c>
      <c r="V93" s="9">
        <v>38944</v>
      </c>
      <c r="W93" s="10"/>
      <c r="Y93" s="9">
        <v>38975</v>
      </c>
      <c r="Z93" s="10">
        <v>658.84857177734375</v>
      </c>
      <c r="AB93" s="9">
        <v>39005</v>
      </c>
      <c r="AC93" s="14">
        <v>1017.4942016601562</v>
      </c>
      <c r="AE93" s="9">
        <v>39036</v>
      </c>
      <c r="AF93" s="14">
        <v>617.37060546875</v>
      </c>
      <c r="AH93" s="9">
        <v>39066</v>
      </c>
      <c r="AI93" s="14">
        <v>967.32635498046875</v>
      </c>
    </row>
    <row r="94" spans="1:35">
      <c r="A94" s="9">
        <v>38733</v>
      </c>
      <c r="B94" s="10">
        <v>935.394287109375</v>
      </c>
      <c r="D94" s="9">
        <v>38764</v>
      </c>
      <c r="E94" s="10">
        <v>1177.3360595703125</v>
      </c>
      <c r="G94" s="9">
        <v>38792</v>
      </c>
      <c r="H94" s="10">
        <v>973.6297607421875</v>
      </c>
      <c r="J94" s="9">
        <v>38823</v>
      </c>
      <c r="K94" s="10"/>
      <c r="M94" s="9">
        <v>38853</v>
      </c>
      <c r="N94" s="10">
        <v>892.25616455078125</v>
      </c>
      <c r="P94" s="9">
        <v>38884</v>
      </c>
      <c r="Q94" s="10">
        <v>928.26080322265625</v>
      </c>
      <c r="S94" s="9">
        <v>38914</v>
      </c>
      <c r="T94" s="14">
        <v>886.54937744140625</v>
      </c>
      <c r="V94" s="9">
        <v>38945</v>
      </c>
      <c r="W94" s="10">
        <v>724.645263671875</v>
      </c>
      <c r="Y94" s="9">
        <v>38976</v>
      </c>
      <c r="Z94" s="10">
        <v>939.88189697265625</v>
      </c>
      <c r="AB94" s="9">
        <v>39006</v>
      </c>
      <c r="AC94" s="14">
        <v>1116.792236328125</v>
      </c>
      <c r="AE94" s="9">
        <v>39037</v>
      </c>
      <c r="AF94" s="14">
        <v>908.831787109375</v>
      </c>
      <c r="AH94" s="9">
        <v>39067</v>
      </c>
      <c r="AI94" s="14">
        <v>986.5738525390625</v>
      </c>
    </row>
    <row r="95" spans="1:35">
      <c r="A95" s="9">
        <v>38734</v>
      </c>
      <c r="B95" s="10">
        <v>1003.9795532226562</v>
      </c>
      <c r="D95" s="9">
        <v>38765</v>
      </c>
      <c r="E95" s="10">
        <v>1124.9114990234375</v>
      </c>
      <c r="G95" s="9">
        <v>38793</v>
      </c>
      <c r="H95" s="10">
        <v>1160.2935791015625</v>
      </c>
      <c r="J95" s="9">
        <v>38824</v>
      </c>
      <c r="K95" s="10"/>
      <c r="M95" s="9">
        <v>38854</v>
      </c>
      <c r="N95" s="10">
        <v>878.22265625</v>
      </c>
      <c r="P95" s="9">
        <v>38885</v>
      </c>
      <c r="Q95" s="10">
        <v>927.9754638671875</v>
      </c>
      <c r="S95" s="9">
        <v>38915</v>
      </c>
      <c r="T95" s="14">
        <v>964.78424072265625</v>
      </c>
      <c r="V95" s="9">
        <v>38946</v>
      </c>
      <c r="W95" s="10">
        <v>679.328125</v>
      </c>
      <c r="Y95" s="9">
        <v>38977</v>
      </c>
      <c r="Z95" s="10">
        <v>861.43951416015625</v>
      </c>
      <c r="AB95" s="9">
        <v>39007</v>
      </c>
      <c r="AC95" s="14">
        <v>894.07196044921875</v>
      </c>
      <c r="AE95" s="9">
        <v>39038</v>
      </c>
      <c r="AF95" s="14">
        <v>989.115966796875</v>
      </c>
      <c r="AH95" s="9">
        <v>39068</v>
      </c>
      <c r="AI95" s="14">
        <v>849.481201171875</v>
      </c>
    </row>
    <row r="96" spans="1:35">
      <c r="A96" s="9">
        <v>38735</v>
      </c>
      <c r="B96" s="10">
        <v>1113.16064453125</v>
      </c>
      <c r="D96" s="9">
        <v>38766</v>
      </c>
      <c r="E96" s="10">
        <v>1108.984375</v>
      </c>
      <c r="G96" s="9">
        <v>38794</v>
      </c>
      <c r="H96" s="10">
        <v>1062.837158203125</v>
      </c>
      <c r="J96" s="9">
        <v>38825</v>
      </c>
      <c r="K96" s="10"/>
      <c r="M96" s="9">
        <v>38855</v>
      </c>
      <c r="N96" s="10">
        <v>834.2933349609375</v>
      </c>
      <c r="P96" s="9">
        <v>38886</v>
      </c>
      <c r="Q96" s="10">
        <v>888.520751953125</v>
      </c>
      <c r="S96" s="9">
        <v>38916</v>
      </c>
      <c r="T96" s="14">
        <v>696.66900634765625</v>
      </c>
      <c r="V96" s="9">
        <v>38947</v>
      </c>
      <c r="W96" s="10">
        <v>965.899658203125</v>
      </c>
      <c r="Y96" s="9">
        <v>38978</v>
      </c>
      <c r="Z96" s="10">
        <v>504.64859008789062</v>
      </c>
      <c r="AB96" s="9">
        <v>39008</v>
      </c>
      <c r="AC96" s="14">
        <v>1080.6839599609375</v>
      </c>
      <c r="AE96" s="9">
        <v>39039</v>
      </c>
      <c r="AF96" s="14">
        <v>897.52197265625</v>
      </c>
      <c r="AH96" s="9">
        <v>39069</v>
      </c>
      <c r="AI96" s="14">
        <v>523.27349853515625</v>
      </c>
    </row>
    <row r="97" spans="1:35">
      <c r="A97" s="9">
        <v>38736</v>
      </c>
      <c r="B97" s="10">
        <v>1166.6488037109375</v>
      </c>
      <c r="D97" s="9">
        <v>38767</v>
      </c>
      <c r="E97" s="10">
        <v>1133.160400390625</v>
      </c>
      <c r="G97" s="9">
        <v>38795</v>
      </c>
      <c r="H97" s="10">
        <v>1078.06396484375</v>
      </c>
      <c r="J97" s="9">
        <v>38826</v>
      </c>
      <c r="K97" s="10"/>
      <c r="M97" s="9">
        <v>38856</v>
      </c>
      <c r="N97" s="10">
        <v>966.44439697265625</v>
      </c>
      <c r="P97" s="9">
        <v>38887</v>
      </c>
      <c r="Q97" s="10">
        <v>878.87115478515625</v>
      </c>
      <c r="S97" s="9">
        <v>38917</v>
      </c>
      <c r="T97" s="14">
        <v>684.204833984375</v>
      </c>
      <c r="V97" s="9">
        <v>38948</v>
      </c>
      <c r="W97" s="10">
        <v>740.06658935546875</v>
      </c>
      <c r="Y97" s="9">
        <v>38979</v>
      </c>
      <c r="Z97" s="10">
        <v>1198.6846923828125</v>
      </c>
      <c r="AB97" s="9">
        <v>39009</v>
      </c>
      <c r="AC97" s="14">
        <v>961.567626953125</v>
      </c>
      <c r="AE97" s="9">
        <v>39040</v>
      </c>
      <c r="AF97" s="14">
        <v>998.7396240234375</v>
      </c>
      <c r="AH97" s="9">
        <v>39070</v>
      </c>
      <c r="AI97" s="14">
        <v>387.30276489257812</v>
      </c>
    </row>
    <row r="98" spans="1:35">
      <c r="A98" s="9">
        <v>38737</v>
      </c>
      <c r="B98" s="10">
        <v>1005.0949096679687</v>
      </c>
      <c r="D98" s="9">
        <v>38768</v>
      </c>
      <c r="E98" s="10">
        <v>1362.5732421875</v>
      </c>
      <c r="G98" s="9">
        <v>38796</v>
      </c>
      <c r="H98" s="10">
        <v>1207.244873046875</v>
      </c>
      <c r="J98" s="9">
        <v>38827</v>
      </c>
      <c r="K98" s="10">
        <v>234.93156433105469</v>
      </c>
      <c r="M98" s="9">
        <v>38857</v>
      </c>
      <c r="N98" s="10">
        <v>962.5015869140625</v>
      </c>
      <c r="P98" s="9">
        <v>38888</v>
      </c>
      <c r="Q98" s="10">
        <v>773.42529296875</v>
      </c>
      <c r="S98" s="9">
        <v>38918</v>
      </c>
      <c r="T98" s="14">
        <v>858.76776123046875</v>
      </c>
      <c r="V98" s="9">
        <v>38949</v>
      </c>
      <c r="W98" s="10">
        <v>764.96893310546875</v>
      </c>
      <c r="Y98" s="9">
        <v>38980</v>
      </c>
      <c r="Z98" s="10">
        <v>986.78131103515625</v>
      </c>
      <c r="AB98" s="9">
        <v>39010</v>
      </c>
      <c r="AC98" s="14">
        <v>1054.0177001953125</v>
      </c>
      <c r="AE98" s="9">
        <v>39041</v>
      </c>
      <c r="AF98" s="14">
        <v>1195.0272216796875</v>
      </c>
      <c r="AH98" s="9">
        <v>39071</v>
      </c>
      <c r="AI98" s="14">
        <v>1057.1563720703125</v>
      </c>
    </row>
    <row r="99" spans="1:35">
      <c r="A99" s="9">
        <v>38738</v>
      </c>
      <c r="B99" s="10">
        <v>1091.682373046875</v>
      </c>
      <c r="D99" s="9">
        <v>38769</v>
      </c>
      <c r="E99" s="10">
        <v>1194.7158203125</v>
      </c>
      <c r="G99" s="9">
        <v>38797</v>
      </c>
      <c r="H99" s="10">
        <v>1052.7205810546875</v>
      </c>
      <c r="J99" s="9">
        <v>38828</v>
      </c>
      <c r="K99" s="10">
        <v>237.23373413085937</v>
      </c>
      <c r="M99" s="9">
        <v>38858</v>
      </c>
      <c r="N99" s="10">
        <v>959.051513671875</v>
      </c>
      <c r="P99" s="9">
        <v>38889</v>
      </c>
      <c r="Q99" s="10">
        <v>901.75018310546875</v>
      </c>
      <c r="S99" s="9">
        <v>38919</v>
      </c>
      <c r="T99" s="14">
        <v>906.756591796875</v>
      </c>
      <c r="V99" s="9">
        <v>38950</v>
      </c>
      <c r="W99" s="10">
        <v>684.46429443359375</v>
      </c>
      <c r="Y99" s="9">
        <v>38981</v>
      </c>
      <c r="Z99" s="10">
        <v>1081.280517578125</v>
      </c>
      <c r="AB99" s="9">
        <v>39011</v>
      </c>
      <c r="AC99" s="14">
        <v>1089.6591796875</v>
      </c>
      <c r="AE99" s="9">
        <v>39042</v>
      </c>
      <c r="AF99" s="14">
        <v>906.86041259765625</v>
      </c>
      <c r="AH99" s="9">
        <v>39072</v>
      </c>
      <c r="AI99" s="14">
        <v>651.81884765625</v>
      </c>
    </row>
    <row r="100" spans="1:35">
      <c r="A100" s="9">
        <v>38739</v>
      </c>
      <c r="B100" s="10">
        <v>1062.7852783203125</v>
      </c>
      <c r="D100" s="9">
        <v>38770</v>
      </c>
      <c r="E100" s="10">
        <v>1073.3687744140625</v>
      </c>
      <c r="G100" s="9">
        <v>38798</v>
      </c>
      <c r="H100" s="10">
        <v>1003.564453125</v>
      </c>
      <c r="J100" s="9">
        <v>38829</v>
      </c>
      <c r="K100" s="10">
        <v>237.93412780761719</v>
      </c>
      <c r="M100" s="9">
        <v>38859</v>
      </c>
      <c r="N100" s="10">
        <v>959.051513671875</v>
      </c>
      <c r="P100" s="9">
        <v>38890</v>
      </c>
      <c r="Q100" s="10">
        <v>875.91400146484375</v>
      </c>
      <c r="S100" s="9">
        <v>38920</v>
      </c>
      <c r="T100" s="14">
        <v>1056.89697265625</v>
      </c>
      <c r="V100" s="9">
        <v>38951</v>
      </c>
      <c r="W100" s="10">
        <v>683.62127685546875</v>
      </c>
      <c r="Y100" s="9">
        <v>38982</v>
      </c>
      <c r="Z100" s="10">
        <v>901.0238037109375</v>
      </c>
      <c r="AB100" s="9">
        <v>39012</v>
      </c>
      <c r="AC100" s="14">
        <v>977.2613525390625</v>
      </c>
      <c r="AE100" s="9">
        <v>39043</v>
      </c>
      <c r="AF100" s="14">
        <v>886.6790771484375</v>
      </c>
      <c r="AH100" s="9">
        <v>39073</v>
      </c>
      <c r="AI100" s="14">
        <v>861.62109375</v>
      </c>
    </row>
    <row r="101" spans="1:35">
      <c r="A101" s="9">
        <v>38740</v>
      </c>
      <c r="B101" s="10">
        <v>1053.887939453125</v>
      </c>
      <c r="D101" s="9">
        <v>38771</v>
      </c>
      <c r="E101" s="10">
        <v>948.9349365234375</v>
      </c>
      <c r="G101" s="9">
        <v>38799</v>
      </c>
      <c r="H101" s="10">
        <v>1089.0106201171875</v>
      </c>
      <c r="J101" s="9">
        <v>38830</v>
      </c>
      <c r="K101" s="10">
        <v>239.89906311035156</v>
      </c>
      <c r="M101" s="9">
        <v>38860</v>
      </c>
      <c r="N101" s="10">
        <v>903.0731201171875</v>
      </c>
      <c r="P101" s="9">
        <v>38891</v>
      </c>
      <c r="Q101" s="10">
        <v>906.8343505859375</v>
      </c>
      <c r="S101" s="9">
        <v>38921</v>
      </c>
      <c r="T101" s="14">
        <v>981.23016357421875</v>
      </c>
      <c r="V101" s="9">
        <v>38952</v>
      </c>
      <c r="W101" s="10">
        <v>683.62127685546875</v>
      </c>
      <c r="Y101" s="9">
        <v>38983</v>
      </c>
      <c r="Z101" s="10">
        <v>855.810546875</v>
      </c>
      <c r="AB101" s="9">
        <v>39013</v>
      </c>
      <c r="AC101" s="14">
        <v>985.406494140625</v>
      </c>
      <c r="AE101" s="9">
        <v>39044</v>
      </c>
      <c r="AF101" s="14">
        <v>948.883056640625</v>
      </c>
      <c r="AH101" s="9">
        <v>39074</v>
      </c>
      <c r="AI101" s="14">
        <v>803.502685546875</v>
      </c>
    </row>
    <row r="102" spans="1:35">
      <c r="A102" s="9">
        <v>38741</v>
      </c>
      <c r="B102" s="10">
        <v>217.51289367675781</v>
      </c>
      <c r="D102" s="9">
        <v>38772</v>
      </c>
      <c r="E102" s="10">
        <v>1015.9378051757812</v>
      </c>
      <c r="G102" s="9">
        <v>38800</v>
      </c>
      <c r="H102" s="10">
        <v>1140.656982421875</v>
      </c>
      <c r="J102" s="9">
        <v>38831</v>
      </c>
      <c r="K102" s="10">
        <v>236.91596984863281</v>
      </c>
      <c r="M102" s="9">
        <v>38861</v>
      </c>
      <c r="N102" s="10">
        <v>919.3375244140625</v>
      </c>
      <c r="P102" s="9">
        <v>38892</v>
      </c>
      <c r="Q102" s="10">
        <v>827.1339111328125</v>
      </c>
      <c r="S102" s="9">
        <v>38922</v>
      </c>
      <c r="T102" s="14"/>
      <c r="V102" s="9">
        <v>38953</v>
      </c>
      <c r="W102" s="10">
        <v>830.83038330078125</v>
      </c>
      <c r="Y102" s="9">
        <v>38984</v>
      </c>
      <c r="Z102" s="10">
        <v>956.84661865234375</v>
      </c>
      <c r="AB102" s="9">
        <v>39014</v>
      </c>
      <c r="AC102" s="14">
        <v>745.94195556640625</v>
      </c>
      <c r="AE102" s="9">
        <v>39045</v>
      </c>
      <c r="AF102" s="14">
        <v>833.59295654296875</v>
      </c>
      <c r="AH102" s="9">
        <v>39075</v>
      </c>
      <c r="AI102" s="14">
        <v>832.97039794921875</v>
      </c>
    </row>
    <row r="103" spans="1:35">
      <c r="A103" s="9">
        <v>38742</v>
      </c>
      <c r="B103" s="10">
        <v>1036.041259765625</v>
      </c>
      <c r="D103" s="9">
        <v>38773</v>
      </c>
      <c r="E103" s="10">
        <v>1094.873046875</v>
      </c>
      <c r="G103" s="9">
        <v>38801</v>
      </c>
      <c r="H103" s="10">
        <v>999.4140625</v>
      </c>
      <c r="J103" s="9">
        <v>38832</v>
      </c>
      <c r="K103" s="10">
        <v>237.08456420898437</v>
      </c>
      <c r="M103" s="9">
        <v>38862</v>
      </c>
      <c r="N103" s="10">
        <v>787.017822265625</v>
      </c>
      <c r="P103" s="9">
        <v>38893</v>
      </c>
      <c r="Q103" s="10">
        <v>937.91046142578125</v>
      </c>
      <c r="S103" s="9">
        <v>38923</v>
      </c>
      <c r="T103" s="14"/>
      <c r="V103" s="9">
        <v>38954</v>
      </c>
      <c r="W103" s="10">
        <v>731.6749267578125</v>
      </c>
      <c r="Y103" s="9">
        <v>38985</v>
      </c>
      <c r="Z103" s="10">
        <v>1062.1109619140625</v>
      </c>
      <c r="AB103" s="9">
        <v>39015</v>
      </c>
      <c r="AC103" s="14">
        <v>961.956787109375</v>
      </c>
      <c r="AE103" s="9">
        <v>39046</v>
      </c>
      <c r="AF103" s="14">
        <v>833.51513671875</v>
      </c>
      <c r="AH103" s="9">
        <v>39076</v>
      </c>
      <c r="AI103" s="14">
        <v>932.25555419921875</v>
      </c>
    </row>
    <row r="104" spans="1:35">
      <c r="A104" s="9">
        <v>38743</v>
      </c>
      <c r="B104" s="10">
        <v>892.852783203125</v>
      </c>
      <c r="D104" s="9">
        <v>38774</v>
      </c>
      <c r="E104" s="10">
        <v>964.62860107421875</v>
      </c>
      <c r="G104" s="9">
        <v>38802</v>
      </c>
      <c r="H104" s="10">
        <v>1037.1307373046875</v>
      </c>
      <c r="J104" s="9">
        <v>38833</v>
      </c>
      <c r="K104" s="10">
        <v>237.66822814941406</v>
      </c>
      <c r="M104" s="9">
        <v>38863</v>
      </c>
      <c r="N104" s="10">
        <v>774.0867919921875</v>
      </c>
      <c r="P104" s="9">
        <v>38894</v>
      </c>
      <c r="Q104" s="10">
        <v>872.2564697265625</v>
      </c>
      <c r="S104" s="9">
        <v>38924</v>
      </c>
      <c r="T104" s="14">
        <v>923.28033447265625</v>
      </c>
      <c r="V104" s="9">
        <v>38955</v>
      </c>
      <c r="W104" s="10">
        <v>655.99517822265625</v>
      </c>
      <c r="Y104" s="9">
        <v>38986</v>
      </c>
      <c r="Z104" s="10">
        <v>1053.7322998046875</v>
      </c>
      <c r="AB104" s="9">
        <v>39016</v>
      </c>
      <c r="AC104" s="14">
        <v>920.8160400390625</v>
      </c>
      <c r="AE104" s="9">
        <v>39047</v>
      </c>
      <c r="AF104" s="14">
        <v>1029.426513671875</v>
      </c>
      <c r="AH104" s="9">
        <v>39077</v>
      </c>
      <c r="AI104" s="14">
        <v>1114.9505615234375</v>
      </c>
    </row>
    <row r="105" spans="1:35">
      <c r="A105" s="9">
        <v>38744</v>
      </c>
      <c r="B105" s="10">
        <v>1118.8675537109375</v>
      </c>
      <c r="D105" s="9">
        <v>38775</v>
      </c>
      <c r="E105" s="10">
        <v>1308.3846435546875</v>
      </c>
      <c r="G105" s="9">
        <v>38803</v>
      </c>
      <c r="H105" s="10">
        <v>1095.5474853515625</v>
      </c>
      <c r="J105" s="9">
        <v>38834</v>
      </c>
      <c r="K105" s="10"/>
      <c r="M105" s="9">
        <v>38864</v>
      </c>
      <c r="N105" s="10">
        <v>963.69476318359375</v>
      </c>
      <c r="P105" s="9">
        <v>38895</v>
      </c>
      <c r="Q105" s="10">
        <v>962.81280517578125</v>
      </c>
      <c r="S105" s="9">
        <v>38925</v>
      </c>
      <c r="T105" s="14">
        <v>801.32366943359375</v>
      </c>
      <c r="V105" s="9">
        <v>38956</v>
      </c>
      <c r="W105" s="10">
        <v>755.150634765625</v>
      </c>
      <c r="Y105" s="9">
        <v>38987</v>
      </c>
      <c r="Z105" s="10">
        <v>963.69476318359375</v>
      </c>
      <c r="AB105" s="9">
        <v>39017</v>
      </c>
      <c r="AC105" s="14">
        <v>538.95416259765625</v>
      </c>
      <c r="AE105" s="9">
        <v>39048</v>
      </c>
      <c r="AF105" s="14">
        <v>869.428955078125</v>
      </c>
      <c r="AH105" s="9">
        <v>39078</v>
      </c>
      <c r="AI105" s="14">
        <v>509.84951782226562</v>
      </c>
    </row>
    <row r="106" spans="1:35">
      <c r="A106" s="9">
        <v>38745</v>
      </c>
      <c r="B106" s="10">
        <v>1022.0077514648437</v>
      </c>
      <c r="D106" s="9">
        <v>38776</v>
      </c>
      <c r="E106" s="10">
        <v>1127.5313720703125</v>
      </c>
      <c r="G106" s="9">
        <v>38804</v>
      </c>
      <c r="H106" s="10">
        <v>1076.63720703125</v>
      </c>
      <c r="J106" s="9">
        <v>38835</v>
      </c>
      <c r="K106" s="10"/>
      <c r="M106" s="9">
        <v>38865</v>
      </c>
      <c r="N106" s="10">
        <v>809.04083251953125</v>
      </c>
      <c r="P106" s="9">
        <v>38896</v>
      </c>
      <c r="Q106" s="10">
        <v>844.78607177734375</v>
      </c>
      <c r="S106" s="9">
        <v>38926</v>
      </c>
      <c r="T106" s="14">
        <v>897.23663330078125</v>
      </c>
      <c r="V106" s="9">
        <v>38957</v>
      </c>
      <c r="W106" s="10">
        <v>751.4930419921875</v>
      </c>
      <c r="Y106" s="9">
        <v>38988</v>
      </c>
      <c r="Z106" s="10">
        <v>553.75286865234375</v>
      </c>
      <c r="AB106" s="9">
        <v>39018</v>
      </c>
      <c r="AC106" s="14">
        <v>991.9952392578125</v>
      </c>
      <c r="AE106" s="9">
        <v>39049</v>
      </c>
      <c r="AF106" s="14">
        <v>1008.6746215820312</v>
      </c>
      <c r="AH106" s="9">
        <v>39079</v>
      </c>
      <c r="AI106" s="14">
        <v>890.80352783203125</v>
      </c>
    </row>
    <row r="107" spans="1:35">
      <c r="A107" s="9">
        <v>38746</v>
      </c>
      <c r="B107" s="10">
        <v>1006.781005859375</v>
      </c>
      <c r="D107" s="9"/>
      <c r="E107" s="10"/>
      <c r="G107" s="9">
        <v>38805</v>
      </c>
      <c r="H107" s="10">
        <v>1157.0511474609375</v>
      </c>
      <c r="J107" s="9">
        <v>38836</v>
      </c>
      <c r="K107" s="10">
        <v>144.04124450683594</v>
      </c>
      <c r="M107" s="9">
        <v>38866</v>
      </c>
      <c r="N107" s="10">
        <v>921.15325927734375</v>
      </c>
      <c r="P107" s="9">
        <v>38897</v>
      </c>
      <c r="Q107" s="10">
        <v>845.0714111328125</v>
      </c>
      <c r="S107" s="9">
        <v>38927</v>
      </c>
      <c r="T107" s="14">
        <v>764.4500732421875</v>
      </c>
      <c r="V107" s="9">
        <v>38958</v>
      </c>
      <c r="W107" s="10">
        <v>746.48663330078125</v>
      </c>
      <c r="Y107" s="9">
        <v>38989</v>
      </c>
      <c r="Z107" s="10">
        <v>869.584716796875</v>
      </c>
      <c r="AB107" s="9">
        <v>39019</v>
      </c>
      <c r="AC107" s="14">
        <v>793.12664794921875</v>
      </c>
      <c r="AE107" s="9">
        <v>39050</v>
      </c>
      <c r="AF107" s="14">
        <v>992.17681884765625</v>
      </c>
      <c r="AH107" s="9">
        <v>39080</v>
      </c>
      <c r="AI107" s="14">
        <v>977.6763916015625</v>
      </c>
    </row>
    <row r="108" spans="1:35">
      <c r="A108" s="9">
        <v>38747</v>
      </c>
      <c r="B108" s="10">
        <v>1170.513916015625</v>
      </c>
      <c r="D108" s="9"/>
      <c r="E108" s="10"/>
      <c r="G108" s="9">
        <v>38806</v>
      </c>
      <c r="H108" s="10">
        <v>1182.861328125</v>
      </c>
      <c r="J108" s="9">
        <v>38837</v>
      </c>
      <c r="K108" s="10">
        <v>131.30473327636719</v>
      </c>
      <c r="M108" s="9">
        <v>38867</v>
      </c>
      <c r="N108" s="10">
        <v>942.00897216796875</v>
      </c>
      <c r="P108" s="9">
        <v>38898</v>
      </c>
      <c r="Q108" s="10">
        <v>869.5328369140625</v>
      </c>
      <c r="S108" s="9">
        <v>38928</v>
      </c>
      <c r="T108" s="14">
        <v>929.27252197265625</v>
      </c>
      <c r="V108" s="9">
        <v>38959</v>
      </c>
      <c r="W108" s="10">
        <v>563.11724853515625</v>
      </c>
      <c r="Y108" s="9">
        <v>38990</v>
      </c>
      <c r="Z108" s="10">
        <v>954.79736328125</v>
      </c>
      <c r="AB108" s="9">
        <v>39020</v>
      </c>
      <c r="AC108" s="14">
        <v>999.05096435546875</v>
      </c>
      <c r="AE108" s="9">
        <v>39051</v>
      </c>
      <c r="AF108" s="14">
        <v>980.60760498046875</v>
      </c>
      <c r="AH108" s="9">
        <v>39081</v>
      </c>
      <c r="AI108" s="14">
        <v>966.80755615234375</v>
      </c>
    </row>
    <row r="109" spans="1:35">
      <c r="A109" s="9">
        <v>38748</v>
      </c>
      <c r="B109" s="10">
        <v>1084.808349609375</v>
      </c>
      <c r="D109" s="9"/>
      <c r="E109" s="10"/>
      <c r="G109" s="9">
        <v>38807</v>
      </c>
      <c r="H109" s="10">
        <v>1251.887451171875</v>
      </c>
      <c r="J109" s="17"/>
      <c r="K109" s="13"/>
      <c r="M109" s="9">
        <v>38868</v>
      </c>
      <c r="N109" s="10">
        <v>853.19061279296875</v>
      </c>
      <c r="Q109" s="13"/>
      <c r="S109" s="9">
        <v>38929</v>
      </c>
      <c r="T109" s="14">
        <v>828.32720947265625</v>
      </c>
      <c r="V109" s="9">
        <v>38960</v>
      </c>
      <c r="W109" s="10"/>
      <c r="Z109" s="13"/>
      <c r="AB109" s="9">
        <v>39021</v>
      </c>
      <c r="AC109" s="10">
        <v>838.40484619140625</v>
      </c>
      <c r="AH109" s="9">
        <v>39082</v>
      </c>
      <c r="AI109" s="10">
        <v>887.457275390625</v>
      </c>
    </row>
    <row r="110" spans="1:35">
      <c r="B110" s="15">
        <f>AVERAGE(B79:B109)</f>
        <v>982.66281324817294</v>
      </c>
      <c r="C110" s="13"/>
      <c r="E110" s="15">
        <f>AVERAGE(E79:E106)</f>
        <v>1109.0918295724052</v>
      </c>
      <c r="H110" s="15">
        <f>AVERAGE(H79:H109)</f>
        <v>1058.9006209834929</v>
      </c>
      <c r="K110" s="15">
        <f>AVERAGE(K79:K93,K98:K104,K107)</f>
        <v>748.49941883916438</v>
      </c>
      <c r="N110" s="15">
        <f>AVERAGE(N80:N92,N94:N109)</f>
        <v>918.65050427667029</v>
      </c>
      <c r="Q110" s="15">
        <f>AVERAGE(Q79:Q108)</f>
        <v>891.09794311523433</v>
      </c>
      <c r="T110" s="15">
        <f>AVERAGE(T79:T101,T104:T109)</f>
        <v>916.81324504983832</v>
      </c>
      <c r="W110" s="15">
        <f>AVERAGE(W79:W86,W88:W90,W92,W94:W108)</f>
        <v>787.50300428602429</v>
      </c>
      <c r="Z110" s="15">
        <f>AVERAGE(Z90:Z108)</f>
        <v>927.49079814710115</v>
      </c>
      <c r="AC110" s="15">
        <f>AVERAGE(AC79:AC109)</f>
        <v>942.98214426348284</v>
      </c>
      <c r="AF110" s="15">
        <f>AVERAGE(AF79:AF108)</f>
        <v>921.73431193033855</v>
      </c>
      <c r="AI110" s="15">
        <f>AVERAGE(AI79:AI89,AI91:AI109)</f>
        <v>847.0305257161458</v>
      </c>
    </row>
    <row r="113" spans="1:35">
      <c r="A113" s="18" t="s">
        <v>9</v>
      </c>
      <c r="B113" s="4" t="s">
        <v>13</v>
      </c>
      <c r="C113" s="19"/>
      <c r="D113" s="18" t="s">
        <v>9</v>
      </c>
      <c r="E113" s="4" t="s">
        <v>13</v>
      </c>
      <c r="F113" s="19"/>
      <c r="G113" s="18" t="s">
        <v>9</v>
      </c>
      <c r="H113" s="4" t="s">
        <v>13</v>
      </c>
      <c r="I113" s="19"/>
      <c r="J113" s="18" t="s">
        <v>9</v>
      </c>
      <c r="K113" s="4" t="s">
        <v>13</v>
      </c>
      <c r="L113" s="19"/>
      <c r="M113" s="18" t="s">
        <v>9</v>
      </c>
      <c r="N113" s="4" t="s">
        <v>13</v>
      </c>
      <c r="O113" s="19"/>
      <c r="P113" s="18" t="s">
        <v>9</v>
      </c>
      <c r="Q113" s="4" t="s">
        <v>13</v>
      </c>
      <c r="R113" s="19"/>
      <c r="S113" s="18" t="s">
        <v>9</v>
      </c>
      <c r="T113" s="4" t="s">
        <v>13</v>
      </c>
      <c r="U113" s="19"/>
      <c r="V113" s="18" t="s">
        <v>9</v>
      </c>
      <c r="W113" s="4" t="s">
        <v>13</v>
      </c>
      <c r="X113" s="19"/>
      <c r="Y113" s="18" t="s">
        <v>9</v>
      </c>
      <c r="Z113" s="4" t="s">
        <v>13</v>
      </c>
      <c r="AA113" s="19"/>
      <c r="AB113" s="18" t="s">
        <v>9</v>
      </c>
      <c r="AC113" s="4" t="s">
        <v>13</v>
      </c>
      <c r="AD113" s="19"/>
      <c r="AE113" s="18" t="s">
        <v>9</v>
      </c>
      <c r="AF113" s="4" t="s">
        <v>13</v>
      </c>
      <c r="AG113" s="19"/>
      <c r="AH113" s="18" t="s">
        <v>9</v>
      </c>
      <c r="AI113" s="4" t="s">
        <v>13</v>
      </c>
    </row>
    <row r="114" spans="1:35">
      <c r="A114" s="18"/>
      <c r="B114" s="4" t="s">
        <v>11</v>
      </c>
      <c r="C114" s="19"/>
      <c r="D114" s="18"/>
      <c r="E114" s="4" t="s">
        <v>11</v>
      </c>
      <c r="F114" s="19"/>
      <c r="G114" s="18"/>
      <c r="H114" s="4" t="s">
        <v>11</v>
      </c>
      <c r="I114" s="19"/>
      <c r="J114" s="18"/>
      <c r="K114" s="4" t="s">
        <v>11</v>
      </c>
      <c r="L114" s="19"/>
      <c r="M114" s="18"/>
      <c r="N114" s="4" t="s">
        <v>11</v>
      </c>
      <c r="O114" s="19"/>
      <c r="P114" s="18"/>
      <c r="Q114" s="4" t="s">
        <v>11</v>
      </c>
      <c r="R114" s="19"/>
      <c r="S114" s="18"/>
      <c r="T114" s="4" t="s">
        <v>11</v>
      </c>
      <c r="U114" s="19"/>
      <c r="V114" s="18"/>
      <c r="W114" s="4" t="s">
        <v>11</v>
      </c>
      <c r="X114" s="19"/>
      <c r="Y114" s="18"/>
      <c r="Z114" s="4" t="s">
        <v>11</v>
      </c>
      <c r="AA114" s="19"/>
      <c r="AB114" s="18"/>
      <c r="AC114" s="4" t="s">
        <v>11</v>
      </c>
      <c r="AD114" s="19"/>
      <c r="AE114" s="18"/>
      <c r="AF114" s="4" t="s">
        <v>11</v>
      </c>
      <c r="AG114" s="19"/>
      <c r="AH114" s="18"/>
      <c r="AI114" s="4" t="s">
        <v>11</v>
      </c>
    </row>
    <row r="115" spans="1:35">
      <c r="A115" s="20">
        <v>39083</v>
      </c>
      <c r="B115" s="16">
        <v>714.73614501953125</v>
      </c>
      <c r="C115" s="21"/>
      <c r="D115" s="20">
        <v>39114</v>
      </c>
      <c r="E115" s="16">
        <v>990.5426025390625</v>
      </c>
      <c r="F115" s="21"/>
      <c r="G115" s="20">
        <v>39142</v>
      </c>
      <c r="H115" s="16">
        <v>948.675537109375</v>
      </c>
      <c r="I115" s="21"/>
      <c r="J115" s="20">
        <v>39173</v>
      </c>
      <c r="K115" s="16">
        <v>1031.0347900390625</v>
      </c>
      <c r="L115" s="21"/>
      <c r="M115" s="20">
        <v>39203</v>
      </c>
      <c r="N115" s="16">
        <v>1005.1727294921875</v>
      </c>
      <c r="O115" s="21"/>
      <c r="P115" s="20">
        <v>39234</v>
      </c>
      <c r="Q115" s="16"/>
      <c r="R115" s="21"/>
      <c r="S115" s="20">
        <v>39264</v>
      </c>
      <c r="T115" s="16">
        <v>878.6636962890625</v>
      </c>
      <c r="U115" s="21"/>
      <c r="V115" s="20">
        <v>39295</v>
      </c>
      <c r="W115" s="16">
        <v>788.98931884765625</v>
      </c>
      <c r="X115" s="21"/>
      <c r="Y115" s="20">
        <v>39326</v>
      </c>
      <c r="Z115" s="16">
        <v>966.00341796875</v>
      </c>
      <c r="AA115" s="21"/>
      <c r="AB115" s="47">
        <v>39356</v>
      </c>
      <c r="AC115" s="48">
        <v>938.94805908203125</v>
      </c>
      <c r="AD115" s="21"/>
      <c r="AE115" s="20">
        <v>39387</v>
      </c>
      <c r="AF115" s="16">
        <v>1010.931396484375</v>
      </c>
      <c r="AG115" s="21"/>
      <c r="AH115" s="20">
        <v>39417</v>
      </c>
      <c r="AI115" s="16"/>
    </row>
    <row r="116" spans="1:35">
      <c r="A116" s="20">
        <v>39084</v>
      </c>
      <c r="B116" s="16">
        <v>215.02914428710937</v>
      </c>
      <c r="C116" s="21"/>
      <c r="D116" s="20">
        <v>39115</v>
      </c>
      <c r="E116" s="16">
        <v>1043.4600830078125</v>
      </c>
      <c r="F116" s="21"/>
      <c r="G116" s="20">
        <v>39143</v>
      </c>
      <c r="H116" s="16">
        <v>1034.770263671875</v>
      </c>
      <c r="I116" s="21"/>
      <c r="J116" s="20">
        <v>39174</v>
      </c>
      <c r="K116" s="16">
        <v>1060.969482421875</v>
      </c>
      <c r="L116" s="21"/>
      <c r="M116" s="20">
        <v>39204</v>
      </c>
      <c r="N116" s="16">
        <v>1080.8394775390625</v>
      </c>
      <c r="O116" s="21"/>
      <c r="P116" s="20">
        <v>39235</v>
      </c>
      <c r="Q116" s="16"/>
      <c r="R116" s="21"/>
      <c r="S116" s="20">
        <v>39265</v>
      </c>
      <c r="T116" s="29">
        <v>954.486083984375</v>
      </c>
      <c r="U116" s="21"/>
      <c r="V116" s="20">
        <v>39296</v>
      </c>
      <c r="W116" s="16">
        <v>772.582275390625</v>
      </c>
      <c r="X116" s="21"/>
      <c r="Y116" s="20">
        <v>39327</v>
      </c>
      <c r="Z116" s="16">
        <v>1089.555419921875</v>
      </c>
      <c r="AA116" s="21"/>
      <c r="AB116" s="47">
        <v>39357</v>
      </c>
      <c r="AC116" s="49">
        <v>753.58123779296875</v>
      </c>
      <c r="AD116" s="21"/>
      <c r="AE116" s="20">
        <v>39388</v>
      </c>
      <c r="AF116" s="16">
        <v>829.98736572265625</v>
      </c>
      <c r="AG116" s="21"/>
      <c r="AH116" s="20">
        <v>39418</v>
      </c>
      <c r="AI116" s="29"/>
    </row>
    <row r="117" spans="1:35">
      <c r="A117" s="20">
        <v>39085</v>
      </c>
      <c r="B117" s="16">
        <v>215.02914428710937</v>
      </c>
      <c r="C117" s="21"/>
      <c r="D117" s="20">
        <v>39116</v>
      </c>
      <c r="E117" s="16">
        <v>944.34356689453125</v>
      </c>
      <c r="F117" s="21"/>
      <c r="G117" s="20">
        <v>39144</v>
      </c>
      <c r="H117" s="16">
        <v>930.7769775390625</v>
      </c>
      <c r="I117" s="21"/>
      <c r="J117" s="20">
        <v>39175</v>
      </c>
      <c r="K117" s="16">
        <v>1140.9942626953125</v>
      </c>
      <c r="L117" s="21"/>
      <c r="M117" s="20">
        <v>39205</v>
      </c>
      <c r="N117" s="16">
        <v>1169.580078125</v>
      </c>
      <c r="O117" s="21"/>
      <c r="P117" s="20">
        <v>39236</v>
      </c>
      <c r="Q117" s="16"/>
      <c r="R117" s="21"/>
      <c r="S117" s="20">
        <v>39266</v>
      </c>
      <c r="T117" s="29">
        <v>959.49249267578125</v>
      </c>
      <c r="U117" s="21"/>
      <c r="V117" s="20">
        <v>39297</v>
      </c>
      <c r="W117" s="16">
        <v>904.447998046875</v>
      </c>
      <c r="X117" s="21"/>
      <c r="Y117" s="20">
        <v>39328</v>
      </c>
      <c r="Z117" s="16">
        <v>909.16900634765625</v>
      </c>
      <c r="AA117" s="21"/>
      <c r="AB117" s="47">
        <v>39358</v>
      </c>
      <c r="AC117" s="49">
        <v>713.01116943359375</v>
      </c>
      <c r="AD117" s="21"/>
      <c r="AE117" s="20">
        <v>39389</v>
      </c>
      <c r="AF117" s="16">
        <v>1002.52685546875</v>
      </c>
      <c r="AG117" s="21"/>
      <c r="AH117" s="20">
        <v>39419</v>
      </c>
      <c r="AI117" s="29">
        <v>987.689208984375</v>
      </c>
    </row>
    <row r="118" spans="1:35">
      <c r="A118" s="20">
        <v>39086</v>
      </c>
      <c r="B118" s="16">
        <v>153.2239990234375</v>
      </c>
      <c r="C118" s="21"/>
      <c r="D118" s="20">
        <v>39117</v>
      </c>
      <c r="E118" s="16">
        <v>995.96405029296875</v>
      </c>
      <c r="F118" s="21"/>
      <c r="G118" s="20">
        <v>39145</v>
      </c>
      <c r="H118" s="16">
        <v>924.73297119140625</v>
      </c>
      <c r="I118" s="21"/>
      <c r="J118" s="20">
        <v>39176</v>
      </c>
      <c r="K118" s="16">
        <v>1017.5460815429687</v>
      </c>
      <c r="L118" s="21"/>
      <c r="M118" s="20">
        <v>39206</v>
      </c>
      <c r="N118" s="16">
        <v>1069.5037841796875</v>
      </c>
      <c r="O118" s="21"/>
      <c r="P118" s="20">
        <v>39237</v>
      </c>
      <c r="Q118" s="16"/>
      <c r="R118" s="21"/>
      <c r="S118" s="20">
        <v>39267</v>
      </c>
      <c r="T118" s="29">
        <v>975.004638671875</v>
      </c>
      <c r="U118" s="21"/>
      <c r="V118" s="20">
        <v>39298</v>
      </c>
      <c r="W118" s="16">
        <v>775.3448486328125</v>
      </c>
      <c r="X118" s="21"/>
      <c r="Y118" s="20">
        <v>39329</v>
      </c>
      <c r="Z118" s="16">
        <v>688.96484375</v>
      </c>
      <c r="AA118" s="21"/>
      <c r="AB118" s="47">
        <v>39359</v>
      </c>
      <c r="AC118" s="49">
        <v>1076.1702880859375</v>
      </c>
      <c r="AD118" s="21"/>
      <c r="AE118" s="20">
        <v>39390</v>
      </c>
      <c r="AF118" s="16">
        <v>1047.065673828125</v>
      </c>
      <c r="AG118" s="21"/>
      <c r="AH118" s="20">
        <v>39420</v>
      </c>
      <c r="AI118" s="29">
        <v>1031.6055908203125</v>
      </c>
    </row>
    <row r="119" spans="1:35">
      <c r="A119" s="20">
        <v>39087</v>
      </c>
      <c r="B119" s="16">
        <v>512.171142578125</v>
      </c>
      <c r="C119" s="21"/>
      <c r="D119" s="20">
        <v>39118</v>
      </c>
      <c r="E119" s="16">
        <v>931.26983642578125</v>
      </c>
      <c r="F119" s="21"/>
      <c r="G119" s="20">
        <v>39146</v>
      </c>
      <c r="H119" s="16"/>
      <c r="I119" s="21"/>
      <c r="J119" s="20">
        <v>39177</v>
      </c>
      <c r="K119" s="16">
        <v>1001.9302368164062</v>
      </c>
      <c r="L119" s="21"/>
      <c r="M119" s="20">
        <v>39207</v>
      </c>
      <c r="N119" s="16"/>
      <c r="O119" s="21"/>
      <c r="P119" s="20">
        <v>39238</v>
      </c>
      <c r="Q119" s="16"/>
      <c r="R119" s="21"/>
      <c r="S119" s="20">
        <v>39268</v>
      </c>
      <c r="T119" s="29">
        <v>788.470458984375</v>
      </c>
      <c r="U119" s="21"/>
      <c r="V119" s="20">
        <v>39299</v>
      </c>
      <c r="W119" s="16">
        <v>1003.6163330078125</v>
      </c>
      <c r="X119" s="21"/>
      <c r="Y119" s="20">
        <v>39330</v>
      </c>
      <c r="Z119" s="16">
        <v>660.09368896484375</v>
      </c>
      <c r="AA119" s="21"/>
      <c r="AB119" s="47">
        <v>39360</v>
      </c>
      <c r="AC119" s="49">
        <v>693.1800537109375</v>
      </c>
      <c r="AD119" s="21"/>
      <c r="AE119" s="20">
        <v>39391</v>
      </c>
      <c r="AF119" s="16">
        <v>1083.45947265625</v>
      </c>
      <c r="AG119" s="21"/>
      <c r="AH119" s="20">
        <v>39421</v>
      </c>
      <c r="AI119" s="29">
        <v>1105.1971435546875</v>
      </c>
    </row>
    <row r="120" spans="1:35">
      <c r="A120" s="20">
        <v>39088</v>
      </c>
      <c r="B120" s="16">
        <v>573.36346435546875</v>
      </c>
      <c r="C120" s="21"/>
      <c r="D120" s="20">
        <v>39119</v>
      </c>
      <c r="E120" s="16">
        <v>770.3773193359375</v>
      </c>
      <c r="F120" s="21"/>
      <c r="G120" s="20">
        <v>39147</v>
      </c>
      <c r="H120" s="16">
        <v>990.1275634765625</v>
      </c>
      <c r="I120" s="21"/>
      <c r="J120" s="20">
        <v>39178</v>
      </c>
      <c r="K120" s="16">
        <v>1081.61767578125</v>
      </c>
      <c r="L120" s="21"/>
      <c r="M120" s="20">
        <v>39208</v>
      </c>
      <c r="N120" s="16"/>
      <c r="O120" s="21"/>
      <c r="P120" s="20">
        <v>39239</v>
      </c>
      <c r="Q120" s="16"/>
      <c r="R120" s="21"/>
      <c r="S120" s="20">
        <v>39269</v>
      </c>
      <c r="T120" s="29">
        <v>885.90087890625</v>
      </c>
      <c r="U120" s="21"/>
      <c r="V120" s="20">
        <v>39300</v>
      </c>
      <c r="W120" s="16">
        <v>928.77960205078125</v>
      </c>
      <c r="X120" s="21"/>
      <c r="Y120" s="20">
        <v>39331</v>
      </c>
      <c r="Z120" s="16">
        <v>732.21966552734375</v>
      </c>
      <c r="AA120" s="21"/>
      <c r="AB120" s="47">
        <v>39361</v>
      </c>
      <c r="AC120" s="49">
        <v>1168.5684814453125</v>
      </c>
      <c r="AD120" s="21"/>
      <c r="AE120" s="20">
        <v>39392</v>
      </c>
      <c r="AF120" s="16">
        <v>629.212158203125</v>
      </c>
      <c r="AG120" s="21"/>
      <c r="AH120" s="20">
        <v>39422</v>
      </c>
      <c r="AI120" s="29">
        <v>1034.2254638671875</v>
      </c>
    </row>
    <row r="121" spans="1:35">
      <c r="A121" s="20">
        <v>39089</v>
      </c>
      <c r="B121" s="16">
        <v>414.208984375</v>
      </c>
      <c r="C121" s="21"/>
      <c r="D121" s="20">
        <v>39120</v>
      </c>
      <c r="E121" s="16">
        <v>1190.1763916015625</v>
      </c>
      <c r="F121" s="21"/>
      <c r="G121" s="20">
        <v>39148</v>
      </c>
      <c r="H121" s="16">
        <v>914.38299560546875</v>
      </c>
      <c r="I121" s="21"/>
      <c r="J121" s="20">
        <v>39179</v>
      </c>
      <c r="K121" s="16">
        <v>1115.132080078125</v>
      </c>
      <c r="L121" s="21"/>
      <c r="M121" s="20">
        <v>39209</v>
      </c>
      <c r="N121" s="16"/>
      <c r="O121" s="21"/>
      <c r="P121" s="20">
        <v>39240</v>
      </c>
      <c r="Q121" s="16"/>
      <c r="R121" s="21"/>
      <c r="S121" s="20">
        <v>39270</v>
      </c>
      <c r="T121" s="29">
        <v>998.1429443359375</v>
      </c>
      <c r="U121" s="21"/>
      <c r="V121" s="20">
        <v>39301</v>
      </c>
      <c r="W121" s="16">
        <v>811.7645263671875</v>
      </c>
      <c r="X121" s="21"/>
      <c r="Y121" s="20">
        <v>39332</v>
      </c>
      <c r="Z121" s="16">
        <v>849.182861328125</v>
      </c>
      <c r="AA121" s="21"/>
      <c r="AB121" s="47">
        <v>39362</v>
      </c>
      <c r="AC121" s="49">
        <v>1161.798095703125</v>
      </c>
      <c r="AD121" s="21"/>
      <c r="AE121" s="20">
        <v>39393</v>
      </c>
      <c r="AF121" s="16"/>
      <c r="AG121" s="21"/>
      <c r="AH121" s="20">
        <v>39423</v>
      </c>
      <c r="AI121" s="29">
        <v>264.5355224609375</v>
      </c>
    </row>
    <row r="122" spans="1:35">
      <c r="A122" s="20">
        <v>39090</v>
      </c>
      <c r="B122" s="16">
        <v>143.81752014160156</v>
      </c>
      <c r="C122" s="21"/>
      <c r="D122" s="20">
        <v>39121</v>
      </c>
      <c r="E122" s="16">
        <v>1030.7755126953125</v>
      </c>
      <c r="F122" s="21"/>
      <c r="G122" s="20">
        <v>39149</v>
      </c>
      <c r="H122" s="16">
        <v>966.96319580078125</v>
      </c>
      <c r="I122" s="21"/>
      <c r="J122" s="20">
        <v>39180</v>
      </c>
      <c r="K122" s="16">
        <v>1182.7056884765625</v>
      </c>
      <c r="L122" s="21"/>
      <c r="M122" s="20">
        <v>39210</v>
      </c>
      <c r="N122" s="16">
        <v>1048.4664306640625</v>
      </c>
      <c r="O122" s="21"/>
      <c r="P122" s="20">
        <v>39241</v>
      </c>
      <c r="Q122" s="16"/>
      <c r="R122" s="21"/>
      <c r="S122" s="20">
        <v>39271</v>
      </c>
      <c r="T122" s="29">
        <v>865.14892578125</v>
      </c>
      <c r="U122" s="21"/>
      <c r="V122" s="20">
        <v>39302</v>
      </c>
      <c r="W122" s="16">
        <v>784.12554931640625</v>
      </c>
      <c r="X122" s="21"/>
      <c r="Y122" s="20">
        <v>39333</v>
      </c>
      <c r="Z122" s="16">
        <v>1046.75439453125</v>
      </c>
      <c r="AA122" s="21"/>
      <c r="AB122" s="47">
        <v>39363</v>
      </c>
      <c r="AC122" s="49">
        <v>933.81195068359375</v>
      </c>
      <c r="AD122" s="21"/>
      <c r="AE122" s="20">
        <v>39394</v>
      </c>
      <c r="AF122" s="16">
        <v>748.3414306640625</v>
      </c>
      <c r="AG122" s="21"/>
      <c r="AH122" s="20">
        <v>39424</v>
      </c>
      <c r="AI122" s="29">
        <v>9.7594976425170898</v>
      </c>
    </row>
    <row r="123" spans="1:35">
      <c r="A123" s="20">
        <v>39091</v>
      </c>
      <c r="B123" s="16">
        <v>483.001708984375</v>
      </c>
      <c r="C123" s="21"/>
      <c r="D123" s="20">
        <v>39122</v>
      </c>
      <c r="E123" s="16">
        <v>931.1920166015625</v>
      </c>
      <c r="F123" s="21"/>
      <c r="G123" s="20">
        <v>39150</v>
      </c>
      <c r="H123" s="16">
        <v>926.470947265625</v>
      </c>
      <c r="I123" s="21"/>
      <c r="J123" s="20">
        <v>39181</v>
      </c>
      <c r="K123" s="16">
        <v>1165.1444091796875</v>
      </c>
      <c r="L123" s="21"/>
      <c r="M123" s="20">
        <v>39211</v>
      </c>
      <c r="N123" s="16">
        <v>995.18585205078125</v>
      </c>
      <c r="O123" s="21"/>
      <c r="P123" s="20">
        <v>39242</v>
      </c>
      <c r="Q123" s="16">
        <v>741.13006591796875</v>
      </c>
      <c r="R123" s="21"/>
      <c r="S123" s="20">
        <v>39272</v>
      </c>
      <c r="T123" s="29">
        <v>899.6490478515625</v>
      </c>
      <c r="U123" s="21"/>
      <c r="V123" s="20">
        <v>39303</v>
      </c>
      <c r="W123" s="16">
        <v>811.28460693359375</v>
      </c>
      <c r="X123" s="21"/>
      <c r="Y123" s="20">
        <v>39334</v>
      </c>
      <c r="Z123" s="16">
        <v>917.85888671875</v>
      </c>
      <c r="AA123" s="21"/>
      <c r="AB123" s="47">
        <v>39364</v>
      </c>
      <c r="AC123" s="49">
        <v>928.20892333984375</v>
      </c>
      <c r="AD123" s="21"/>
      <c r="AE123" s="20">
        <v>39395</v>
      </c>
      <c r="AF123" s="16">
        <v>856.66656494140625</v>
      </c>
      <c r="AG123" s="21"/>
      <c r="AH123" s="20">
        <v>39425</v>
      </c>
      <c r="AI123" s="29">
        <v>985.1470947265625</v>
      </c>
    </row>
    <row r="124" spans="1:35">
      <c r="A124" s="20">
        <v>39092</v>
      </c>
      <c r="B124" s="16">
        <v>131.65493774414062</v>
      </c>
      <c r="C124" s="21"/>
      <c r="D124" s="20">
        <v>39123</v>
      </c>
      <c r="E124" s="16">
        <v>953.96728515625</v>
      </c>
      <c r="F124" s="21"/>
      <c r="G124" s="20">
        <v>39151</v>
      </c>
      <c r="H124" s="16">
        <v>1040.89208984375</v>
      </c>
      <c r="I124" s="21"/>
      <c r="J124" s="20">
        <v>39182</v>
      </c>
      <c r="K124" s="16">
        <v>1076.58544921875</v>
      </c>
      <c r="L124" s="21"/>
      <c r="M124" s="20">
        <v>39212</v>
      </c>
      <c r="N124" s="16">
        <v>1110.514892578125</v>
      </c>
      <c r="O124" s="21"/>
      <c r="P124" s="20">
        <v>39243</v>
      </c>
      <c r="Q124" s="16">
        <v>620.19805908203125</v>
      </c>
      <c r="R124" s="21"/>
      <c r="S124" s="20">
        <v>39273</v>
      </c>
      <c r="T124" s="29">
        <v>919.96002197265625</v>
      </c>
      <c r="U124" s="21"/>
      <c r="V124" s="20">
        <v>39304</v>
      </c>
      <c r="W124" s="16">
        <v>715.021484375</v>
      </c>
      <c r="X124" s="21"/>
      <c r="Y124" s="20">
        <v>39335</v>
      </c>
      <c r="Z124" s="16">
        <v>1150.28076171875</v>
      </c>
      <c r="AA124" s="21"/>
      <c r="AB124" s="47">
        <v>39365</v>
      </c>
      <c r="AC124" s="49">
        <v>1285.0128173828125</v>
      </c>
      <c r="AD124" s="21"/>
      <c r="AE124" s="20">
        <v>39396</v>
      </c>
      <c r="AF124" s="16">
        <v>718.860595703125</v>
      </c>
      <c r="AG124" s="21"/>
      <c r="AH124" s="20">
        <v>39426</v>
      </c>
      <c r="AI124" s="29">
        <v>932.09991455078125</v>
      </c>
    </row>
    <row r="125" spans="1:35">
      <c r="A125" s="20">
        <v>39093</v>
      </c>
      <c r="B125" s="16">
        <v>497.10006713867187</v>
      </c>
      <c r="C125" s="21"/>
      <c r="D125" s="20">
        <v>39124</v>
      </c>
      <c r="E125" s="16">
        <v>955.18646240234375</v>
      </c>
      <c r="F125" s="21"/>
      <c r="G125" s="20">
        <v>39152</v>
      </c>
      <c r="H125" s="16">
        <v>1030.619873046875</v>
      </c>
      <c r="I125" s="21"/>
      <c r="J125" s="20">
        <v>39183</v>
      </c>
      <c r="K125" s="16">
        <v>1166.1820068359375</v>
      </c>
      <c r="L125" s="21"/>
      <c r="M125" s="20">
        <v>39213</v>
      </c>
      <c r="N125" s="16">
        <v>1006.8328857421875</v>
      </c>
      <c r="O125" s="21"/>
      <c r="P125" s="20">
        <v>39244</v>
      </c>
      <c r="Q125" s="16">
        <v>875.421142578125</v>
      </c>
      <c r="R125" s="21"/>
      <c r="S125" s="20">
        <v>39274</v>
      </c>
      <c r="T125" s="29">
        <v>850.28533935546875</v>
      </c>
      <c r="U125" s="21"/>
      <c r="V125" s="20">
        <v>39305</v>
      </c>
      <c r="W125" s="16">
        <v>739.1456298828125</v>
      </c>
      <c r="X125" s="21"/>
      <c r="Y125" s="20">
        <v>39336</v>
      </c>
      <c r="Z125" s="16">
        <v>726.331298828125</v>
      </c>
      <c r="AA125" s="21"/>
      <c r="AB125" s="47">
        <v>39366</v>
      </c>
      <c r="AC125" s="49">
        <v>992.7734375</v>
      </c>
      <c r="AD125" s="21"/>
      <c r="AE125" s="20">
        <v>39397</v>
      </c>
      <c r="AF125" s="16">
        <v>933.42291259765625</v>
      </c>
      <c r="AG125" s="21"/>
      <c r="AH125" s="20">
        <v>39427</v>
      </c>
      <c r="AI125" s="29">
        <v>1106.4163818359375</v>
      </c>
    </row>
    <row r="126" spans="1:35">
      <c r="A126" s="20">
        <v>39094</v>
      </c>
      <c r="B126" s="16">
        <v>130.44223022460937</v>
      </c>
      <c r="C126" s="21"/>
      <c r="D126" s="20">
        <v>39125</v>
      </c>
      <c r="E126" s="16">
        <v>879.33807373046875</v>
      </c>
      <c r="F126" s="21"/>
      <c r="G126" s="20">
        <v>39153</v>
      </c>
      <c r="H126" s="16">
        <v>1039.361572265625</v>
      </c>
      <c r="I126" s="21"/>
      <c r="J126" s="20">
        <v>39184</v>
      </c>
      <c r="K126" s="16">
        <v>1028.985595703125</v>
      </c>
      <c r="L126" s="21"/>
      <c r="M126" s="20">
        <v>39214</v>
      </c>
      <c r="N126" s="16">
        <v>1098.7640380859375</v>
      </c>
      <c r="O126" s="21"/>
      <c r="P126" s="20">
        <v>39245</v>
      </c>
      <c r="Q126" s="16">
        <v>941.54205322265625</v>
      </c>
      <c r="R126" s="21"/>
      <c r="S126" s="20">
        <v>39275</v>
      </c>
      <c r="T126" s="29">
        <v>913.812255859375</v>
      </c>
      <c r="U126" s="21"/>
      <c r="V126" s="20">
        <v>39306</v>
      </c>
      <c r="W126" s="16">
        <v>738.549072265625</v>
      </c>
      <c r="X126" s="21"/>
      <c r="Y126" s="20">
        <v>39337</v>
      </c>
      <c r="Z126" s="16">
        <v>836.71875</v>
      </c>
      <c r="AA126" s="21"/>
      <c r="AB126" s="47">
        <v>39367</v>
      </c>
      <c r="AC126" s="49">
        <v>731.54522705078125</v>
      </c>
      <c r="AD126" s="21"/>
      <c r="AE126" s="20">
        <v>39398</v>
      </c>
      <c r="AF126" s="16">
        <v>859.75341796875</v>
      </c>
      <c r="AG126" s="21"/>
      <c r="AH126" s="20">
        <v>39428</v>
      </c>
      <c r="AI126" s="29">
        <v>1021.7742919921875</v>
      </c>
    </row>
    <row r="127" spans="1:35">
      <c r="A127" s="20">
        <v>39095</v>
      </c>
      <c r="B127" s="16">
        <v>116.29199981689453</v>
      </c>
      <c r="C127" s="21"/>
      <c r="D127" s="20">
        <v>39126</v>
      </c>
      <c r="E127" s="16">
        <v>1003.564453125</v>
      </c>
      <c r="F127" s="21"/>
      <c r="G127" s="20">
        <v>39154</v>
      </c>
      <c r="H127" s="16">
        <v>1043.096923828125</v>
      </c>
      <c r="I127" s="21"/>
      <c r="J127" s="20">
        <v>39185</v>
      </c>
      <c r="K127" s="16">
        <v>1032.124267578125</v>
      </c>
      <c r="L127" s="21"/>
      <c r="M127" s="20">
        <v>39215</v>
      </c>
      <c r="N127" s="16">
        <v>1050.178466796875</v>
      </c>
      <c r="O127" s="21"/>
      <c r="P127" s="20">
        <v>39246</v>
      </c>
      <c r="Q127" s="16">
        <v>1034.4588623046875</v>
      </c>
      <c r="R127" s="21"/>
      <c r="S127" s="20">
        <v>39276</v>
      </c>
      <c r="T127" s="29">
        <v>1017.3904418945312</v>
      </c>
      <c r="U127" s="21"/>
      <c r="V127" s="20">
        <v>39307</v>
      </c>
      <c r="W127" s="16">
        <v>871.21893310546875</v>
      </c>
      <c r="X127" s="21"/>
      <c r="Y127" s="20">
        <v>39338</v>
      </c>
      <c r="Z127" s="16">
        <v>928.857421875</v>
      </c>
      <c r="AA127" s="21"/>
      <c r="AB127" s="47">
        <v>39368</v>
      </c>
      <c r="AC127" s="49">
        <v>1127.2979736328125</v>
      </c>
      <c r="AD127" s="21"/>
      <c r="AE127" s="20">
        <v>39399</v>
      </c>
      <c r="AF127" s="16">
        <v>883.61822509765625</v>
      </c>
      <c r="AG127" s="21"/>
      <c r="AH127" s="20">
        <v>39429</v>
      </c>
      <c r="AI127" s="29">
        <v>1031.1385498046875</v>
      </c>
    </row>
    <row r="128" spans="1:35">
      <c r="A128" s="20">
        <v>39096</v>
      </c>
      <c r="B128" s="16">
        <v>488.604736328125</v>
      </c>
      <c r="C128" s="21"/>
      <c r="D128" s="20">
        <v>39127</v>
      </c>
      <c r="E128" s="16">
        <v>947.30072021484375</v>
      </c>
      <c r="F128" s="21"/>
      <c r="G128" s="20">
        <v>39155</v>
      </c>
      <c r="H128" s="16">
        <v>1024.005126953125</v>
      </c>
      <c r="I128" s="21"/>
      <c r="J128" s="20">
        <v>39186</v>
      </c>
      <c r="K128" s="16">
        <v>1028.2852783203125</v>
      </c>
      <c r="L128" s="21"/>
      <c r="M128" s="20">
        <v>39216</v>
      </c>
      <c r="N128" s="16">
        <v>1098.893798828125</v>
      </c>
      <c r="O128" s="21"/>
      <c r="P128" s="20">
        <v>39247</v>
      </c>
      <c r="Q128" s="16">
        <v>879.85687255859375</v>
      </c>
      <c r="R128" s="21"/>
      <c r="S128" s="20">
        <v>39277</v>
      </c>
      <c r="T128" s="29">
        <v>1248.5152587890625</v>
      </c>
      <c r="U128" s="21"/>
      <c r="V128" s="20">
        <v>39308</v>
      </c>
      <c r="W128" s="16">
        <v>879.8828125</v>
      </c>
      <c r="X128" s="21"/>
      <c r="Y128" s="20">
        <v>39339</v>
      </c>
      <c r="Z128" s="16">
        <v>960.6597900390625</v>
      </c>
      <c r="AA128" s="21"/>
      <c r="AB128" s="47">
        <v>39369</v>
      </c>
      <c r="AC128" s="49">
        <v>822.84088134765625</v>
      </c>
      <c r="AD128" s="21"/>
      <c r="AE128" s="20">
        <v>39400</v>
      </c>
      <c r="AF128" s="16">
        <v>913.0859375</v>
      </c>
      <c r="AG128" s="21"/>
      <c r="AH128" s="20">
        <v>39430</v>
      </c>
      <c r="AI128" s="29">
        <v>1029.27099609375</v>
      </c>
    </row>
    <row r="129" spans="1:35">
      <c r="A129" s="20">
        <v>39097</v>
      </c>
      <c r="B129" s="16">
        <v>472.210693359375</v>
      </c>
      <c r="C129" s="21"/>
      <c r="D129" s="20">
        <v>39128</v>
      </c>
      <c r="E129" s="16">
        <v>1009.9197387695312</v>
      </c>
      <c r="F129" s="21"/>
      <c r="G129" s="20">
        <v>39156</v>
      </c>
      <c r="H129" s="16">
        <v>1054.7958984375</v>
      </c>
      <c r="I129" s="21"/>
      <c r="J129" s="20">
        <v>39187</v>
      </c>
      <c r="K129" s="16">
        <v>1083.1741943359375</v>
      </c>
      <c r="L129" s="21"/>
      <c r="M129" s="20">
        <v>39217</v>
      </c>
      <c r="N129" s="16">
        <v>1041.5924072265625</v>
      </c>
      <c r="O129" s="21"/>
      <c r="P129" s="20">
        <v>39248</v>
      </c>
      <c r="Q129" s="16">
        <v>926.704345703125</v>
      </c>
      <c r="R129" s="21"/>
      <c r="S129" s="20">
        <v>39278</v>
      </c>
      <c r="T129" s="29">
        <v>724.83978271484375</v>
      </c>
      <c r="U129" s="21"/>
      <c r="V129" s="20">
        <v>39309</v>
      </c>
      <c r="W129" s="16">
        <v>759.9625244140625</v>
      </c>
      <c r="X129" s="21"/>
      <c r="Y129" s="20">
        <v>39340</v>
      </c>
      <c r="Z129" s="16">
        <v>740.092529296875</v>
      </c>
      <c r="AA129" s="21"/>
      <c r="AB129" s="47">
        <v>39370</v>
      </c>
      <c r="AC129" s="49">
        <v>1238.139404296875</v>
      </c>
      <c r="AD129" s="21"/>
      <c r="AE129" s="20">
        <v>39401</v>
      </c>
      <c r="AF129" s="16">
        <v>942.7093505859375</v>
      </c>
      <c r="AG129" s="21"/>
      <c r="AH129" s="20">
        <v>39431</v>
      </c>
      <c r="AI129" s="29">
        <v>1059.20556640625</v>
      </c>
    </row>
    <row r="130" spans="1:35">
      <c r="A130" s="20">
        <v>39098</v>
      </c>
      <c r="B130" s="16">
        <v>488.64364624023437</v>
      </c>
      <c r="C130" s="21"/>
      <c r="D130" s="20">
        <v>39129</v>
      </c>
      <c r="E130" s="16">
        <v>937.96234130859375</v>
      </c>
      <c r="F130" s="21"/>
      <c r="G130" s="20">
        <v>39157</v>
      </c>
      <c r="H130" s="16">
        <v>997.00164794921875</v>
      </c>
      <c r="I130" s="21"/>
      <c r="J130" s="20">
        <v>39188</v>
      </c>
      <c r="K130" s="16">
        <v>994.90057373046875</v>
      </c>
      <c r="L130" s="21"/>
      <c r="M130" s="20">
        <v>39218</v>
      </c>
      <c r="N130" s="16">
        <v>1069.7891845703125</v>
      </c>
      <c r="O130" s="21"/>
      <c r="P130" s="20">
        <v>39249</v>
      </c>
      <c r="Q130" s="16">
        <v>804.838623046875</v>
      </c>
      <c r="R130" s="21"/>
      <c r="S130" s="20">
        <v>39279</v>
      </c>
      <c r="T130" s="29">
        <v>1047.8179931640625</v>
      </c>
      <c r="U130" s="21"/>
      <c r="V130" s="20">
        <v>39310</v>
      </c>
      <c r="W130" s="16">
        <v>598.6549072265625</v>
      </c>
      <c r="X130" s="21"/>
      <c r="Y130" s="20">
        <v>39341</v>
      </c>
      <c r="Z130" s="16">
        <v>994.3817138671875</v>
      </c>
      <c r="AA130" s="21"/>
      <c r="AB130" s="47">
        <v>39371</v>
      </c>
      <c r="AC130" s="49">
        <v>890.1031494140625</v>
      </c>
      <c r="AD130" s="21"/>
      <c r="AE130" s="20">
        <v>39402</v>
      </c>
      <c r="AF130" s="16">
        <v>709.18499755859375</v>
      </c>
      <c r="AG130" s="21"/>
      <c r="AH130" s="20">
        <v>39432</v>
      </c>
      <c r="AI130" s="29">
        <v>1053.2135009765625</v>
      </c>
    </row>
    <row r="131" spans="1:35">
      <c r="A131" s="20">
        <v>39099</v>
      </c>
      <c r="B131" s="16">
        <v>187.66899108886719</v>
      </c>
      <c r="C131" s="21"/>
      <c r="D131" s="20">
        <v>39130</v>
      </c>
      <c r="E131" s="16">
        <v>933.86383056640625</v>
      </c>
      <c r="F131" s="21"/>
      <c r="G131" s="20">
        <v>39158</v>
      </c>
      <c r="H131" s="16">
        <v>989.21966552734375</v>
      </c>
      <c r="I131" s="21"/>
      <c r="J131" s="20">
        <v>39189</v>
      </c>
      <c r="K131" s="16">
        <v>1125.5859375</v>
      </c>
      <c r="L131" s="21"/>
      <c r="M131" s="20">
        <v>39219</v>
      </c>
      <c r="N131" s="16">
        <v>1103.2257080078125</v>
      </c>
      <c r="O131" s="21"/>
      <c r="P131" s="20">
        <v>39250</v>
      </c>
      <c r="Q131" s="16"/>
      <c r="R131" s="21"/>
      <c r="S131" s="20">
        <v>39280</v>
      </c>
      <c r="T131" s="29">
        <v>1000.140380859375</v>
      </c>
      <c r="U131" s="21"/>
      <c r="V131" s="20">
        <v>39311</v>
      </c>
      <c r="W131" s="16">
        <v>619.78302001953125</v>
      </c>
      <c r="X131" s="21"/>
      <c r="Y131" s="20">
        <v>39342</v>
      </c>
      <c r="Z131" s="16">
        <v>797.8736572265625</v>
      </c>
      <c r="AA131" s="21"/>
      <c r="AB131" s="47">
        <v>39372</v>
      </c>
      <c r="AC131" s="49">
        <v>1208.074951171875</v>
      </c>
      <c r="AD131" s="21"/>
      <c r="AE131" s="20">
        <v>39403</v>
      </c>
      <c r="AF131" s="16"/>
      <c r="AG131" s="21"/>
      <c r="AH131" s="20">
        <v>39433</v>
      </c>
      <c r="AI131" s="29">
        <v>1008.3633422851562</v>
      </c>
    </row>
    <row r="132" spans="1:35">
      <c r="A132" s="20">
        <v>39100</v>
      </c>
      <c r="B132" s="16"/>
      <c r="C132" s="21"/>
      <c r="D132" s="20">
        <v>39131</v>
      </c>
      <c r="E132" s="16">
        <v>891.86700439453125</v>
      </c>
      <c r="F132" s="21"/>
      <c r="G132" s="20">
        <v>39159</v>
      </c>
      <c r="H132" s="16">
        <v>983.02001953125</v>
      </c>
      <c r="I132" s="21"/>
      <c r="J132" s="20">
        <v>39190</v>
      </c>
      <c r="K132" s="16">
        <v>1092.3050537109375</v>
      </c>
      <c r="L132" s="21"/>
      <c r="M132" s="20">
        <v>39220</v>
      </c>
      <c r="N132" s="16">
        <v>1083.122314453125</v>
      </c>
      <c r="O132" s="21"/>
      <c r="P132" s="20">
        <v>39251</v>
      </c>
      <c r="Q132" s="16"/>
      <c r="R132" s="21"/>
      <c r="S132" s="20">
        <v>39281</v>
      </c>
      <c r="T132" s="29">
        <v>980.7633056640625</v>
      </c>
      <c r="U132" s="21"/>
      <c r="V132" s="20">
        <v>39312</v>
      </c>
      <c r="W132" s="16">
        <v>709.80755615234375</v>
      </c>
      <c r="X132" s="21"/>
      <c r="Y132" s="20">
        <v>39343</v>
      </c>
      <c r="Z132" s="16">
        <v>716.07208251953125</v>
      </c>
      <c r="AA132" s="21"/>
      <c r="AB132" s="47">
        <v>39373</v>
      </c>
      <c r="AC132" s="49">
        <v>1268.670654296875</v>
      </c>
      <c r="AD132" s="21"/>
      <c r="AE132" s="20">
        <v>39404</v>
      </c>
      <c r="AF132" s="16">
        <v>726.78533935546875</v>
      </c>
      <c r="AG132" s="21"/>
      <c r="AH132" s="20">
        <v>39434</v>
      </c>
      <c r="AI132" s="29">
        <v>903.74755859375</v>
      </c>
    </row>
    <row r="133" spans="1:35">
      <c r="A133" s="20">
        <v>39101</v>
      </c>
      <c r="B133" s="16">
        <v>126.54476928710937</v>
      </c>
      <c r="C133" s="21"/>
      <c r="D133" s="20">
        <v>39132</v>
      </c>
      <c r="E133" s="16">
        <v>907.19757080078125</v>
      </c>
      <c r="F133" s="21"/>
      <c r="G133" s="20">
        <v>39160</v>
      </c>
      <c r="H133" s="16">
        <v>1020.9182739257812</v>
      </c>
      <c r="I133" s="21"/>
      <c r="J133" s="20">
        <v>39191</v>
      </c>
      <c r="K133" s="16">
        <v>1046.235595703125</v>
      </c>
      <c r="L133" s="21"/>
      <c r="M133" s="20">
        <v>39221</v>
      </c>
      <c r="N133" s="16">
        <v>1089.9703369140625</v>
      </c>
      <c r="O133" s="21"/>
      <c r="P133" s="20">
        <v>39252</v>
      </c>
      <c r="Q133" s="16">
        <v>956.3018798828125</v>
      </c>
      <c r="R133" s="21"/>
      <c r="S133" s="20">
        <v>39282</v>
      </c>
      <c r="T133" s="29">
        <v>1099.957275390625</v>
      </c>
      <c r="U133" s="21"/>
      <c r="V133" s="20">
        <v>39313</v>
      </c>
      <c r="W133" s="16">
        <v>736.0069580078125</v>
      </c>
      <c r="X133" s="21"/>
      <c r="Y133" s="20">
        <v>39344</v>
      </c>
      <c r="Z133" s="16">
        <v>650.49591064453125</v>
      </c>
      <c r="AA133" s="21"/>
      <c r="AB133" s="47">
        <v>39374</v>
      </c>
      <c r="AC133" s="49">
        <v>797.61431884765625</v>
      </c>
      <c r="AD133" s="21"/>
      <c r="AE133" s="20">
        <v>39405</v>
      </c>
      <c r="AF133" s="16">
        <v>848.651123046875</v>
      </c>
      <c r="AG133" s="21"/>
      <c r="AH133" s="20">
        <v>39435</v>
      </c>
      <c r="AI133" s="29">
        <v>1019.6990356445312</v>
      </c>
    </row>
    <row r="134" spans="1:35">
      <c r="A134" s="20">
        <v>39102</v>
      </c>
      <c r="B134" s="16"/>
      <c r="C134" s="21"/>
      <c r="D134" s="20">
        <v>39133</v>
      </c>
      <c r="E134" s="16">
        <v>915.239013671875</v>
      </c>
      <c r="F134" s="21"/>
      <c r="G134" s="20">
        <v>39161</v>
      </c>
      <c r="H134" s="16">
        <v>995.600830078125</v>
      </c>
      <c r="I134" s="21"/>
      <c r="J134" s="20">
        <v>39192</v>
      </c>
      <c r="K134" s="16">
        <v>993.5516357421875</v>
      </c>
      <c r="L134" s="21"/>
      <c r="M134" s="20">
        <v>39222</v>
      </c>
      <c r="N134" s="16">
        <v>1030.9051513671875</v>
      </c>
      <c r="O134" s="21"/>
      <c r="P134" s="20">
        <v>39253</v>
      </c>
      <c r="Q134" s="16"/>
      <c r="R134" s="21"/>
      <c r="S134" s="20">
        <v>39283</v>
      </c>
      <c r="T134" s="29">
        <v>968.72711181640625</v>
      </c>
      <c r="U134" s="21"/>
      <c r="V134" s="20">
        <v>39314</v>
      </c>
      <c r="W134" s="16">
        <v>636.656982421875</v>
      </c>
      <c r="X134" s="21"/>
      <c r="Y134" s="20">
        <v>39345</v>
      </c>
      <c r="Z134" s="16">
        <v>953.6041259765625</v>
      </c>
      <c r="AA134" s="21"/>
      <c r="AB134" s="47">
        <v>39375</v>
      </c>
      <c r="AC134" s="49">
        <v>1138.65966796875</v>
      </c>
      <c r="AD134" s="21"/>
      <c r="AE134" s="20">
        <v>39406</v>
      </c>
      <c r="AF134" s="16">
        <v>833.2298583984375</v>
      </c>
      <c r="AG134" s="21"/>
      <c r="AH134" s="20">
        <v>39436</v>
      </c>
      <c r="AI134" s="29">
        <v>995.28961181640625</v>
      </c>
    </row>
    <row r="135" spans="1:35">
      <c r="A135" s="20">
        <v>39103</v>
      </c>
      <c r="B135" s="16">
        <v>134.991455078125</v>
      </c>
      <c r="C135" s="21"/>
      <c r="D135" s="20">
        <v>39134</v>
      </c>
      <c r="E135" s="16">
        <v>908.13140869140625</v>
      </c>
      <c r="F135" s="21"/>
      <c r="G135" s="20">
        <v>39162</v>
      </c>
      <c r="H135" s="16">
        <v>948.052978515625</v>
      </c>
      <c r="I135" s="21"/>
      <c r="J135" s="20">
        <v>39193</v>
      </c>
      <c r="K135" s="16">
        <v>909.6099853515625</v>
      </c>
      <c r="L135" s="21"/>
      <c r="M135" s="20">
        <v>39223</v>
      </c>
      <c r="N135" s="16">
        <v>991.1651611328125</v>
      </c>
      <c r="O135" s="21"/>
      <c r="P135" s="20">
        <v>39254</v>
      </c>
      <c r="Q135" s="16"/>
      <c r="R135" s="21"/>
      <c r="S135" s="20">
        <v>39284</v>
      </c>
      <c r="T135" s="29">
        <v>884.033203125</v>
      </c>
      <c r="U135" s="21"/>
      <c r="V135" s="20">
        <v>39315</v>
      </c>
      <c r="W135" s="16">
        <v>690.5731201171875</v>
      </c>
      <c r="X135" s="21"/>
      <c r="Y135" s="20">
        <v>39346</v>
      </c>
      <c r="Z135" s="16">
        <v>620.172119140625</v>
      </c>
      <c r="AA135" s="21"/>
      <c r="AB135" s="47">
        <v>39376</v>
      </c>
      <c r="AC135" s="49">
        <v>1274.481201171875</v>
      </c>
      <c r="AD135" s="21"/>
      <c r="AE135" s="20">
        <v>39407</v>
      </c>
      <c r="AF135" s="16">
        <v>735.7215576171875</v>
      </c>
      <c r="AG135" s="21"/>
      <c r="AH135" s="20">
        <v>39437</v>
      </c>
      <c r="AI135" s="29">
        <v>912.9302978515625</v>
      </c>
    </row>
    <row r="136" spans="1:35">
      <c r="A136" s="20">
        <v>39104</v>
      </c>
      <c r="B136" s="16"/>
      <c r="C136" s="21"/>
      <c r="D136" s="20">
        <v>39135</v>
      </c>
      <c r="E136" s="16">
        <v>1057.1044921875</v>
      </c>
      <c r="F136" s="21"/>
      <c r="G136" s="20">
        <v>39163</v>
      </c>
      <c r="H136" s="16">
        <v>1092.279052734375</v>
      </c>
      <c r="I136" s="21"/>
      <c r="J136" s="20">
        <v>39194</v>
      </c>
      <c r="K136" s="16">
        <v>1672.555419921875</v>
      </c>
      <c r="L136" s="21"/>
      <c r="M136" s="20">
        <v>39224</v>
      </c>
      <c r="N136" s="16">
        <v>1067.7138671875</v>
      </c>
      <c r="O136" s="21"/>
      <c r="P136" s="20">
        <v>39255</v>
      </c>
      <c r="Q136" s="16"/>
      <c r="R136" s="21"/>
      <c r="S136" s="20">
        <v>39285</v>
      </c>
      <c r="T136" s="29">
        <v>1038.2720947265625</v>
      </c>
      <c r="U136" s="21"/>
      <c r="V136" s="20">
        <v>39316</v>
      </c>
      <c r="W136" s="16">
        <v>645.7359619140625</v>
      </c>
      <c r="X136" s="21"/>
      <c r="Y136" s="20">
        <v>39347</v>
      </c>
      <c r="Z136" s="16">
        <v>788.82061767578125</v>
      </c>
      <c r="AA136" s="21"/>
      <c r="AB136" s="47">
        <v>39377</v>
      </c>
      <c r="AC136" s="49">
        <v>1027.3773193359375</v>
      </c>
      <c r="AD136" s="21"/>
      <c r="AE136" s="20">
        <v>39408</v>
      </c>
      <c r="AF136" s="16"/>
      <c r="AG136" s="21"/>
      <c r="AH136" s="20">
        <v>39438</v>
      </c>
      <c r="AI136" s="29">
        <v>714.11358642578125</v>
      </c>
    </row>
    <row r="137" spans="1:35">
      <c r="A137" s="20">
        <v>39105</v>
      </c>
      <c r="B137" s="16">
        <v>123.04286956787109</v>
      </c>
      <c r="C137" s="21"/>
      <c r="D137" s="20">
        <v>39136</v>
      </c>
      <c r="E137" s="16">
        <v>1014.1998291015625</v>
      </c>
      <c r="F137" s="21"/>
      <c r="G137" s="20">
        <v>39164</v>
      </c>
      <c r="H137" s="16">
        <v>985.89935302734375</v>
      </c>
      <c r="I137" s="21"/>
      <c r="J137" s="20">
        <v>39195</v>
      </c>
      <c r="K137" s="16">
        <v>992.7215576171875</v>
      </c>
      <c r="L137" s="21"/>
      <c r="M137" s="20">
        <v>39225</v>
      </c>
      <c r="N137" s="16">
        <v>1183.9248046875</v>
      </c>
      <c r="O137" s="21"/>
      <c r="P137" s="20">
        <v>39256</v>
      </c>
      <c r="Q137" s="16">
        <v>899.00054931640625</v>
      </c>
      <c r="R137" s="21"/>
      <c r="S137" s="20">
        <v>39286</v>
      </c>
      <c r="T137" s="29">
        <v>981.33392333984375</v>
      </c>
      <c r="U137" s="21"/>
      <c r="V137" s="20">
        <v>39317</v>
      </c>
      <c r="W137" s="16">
        <v>925.1480712890625</v>
      </c>
      <c r="X137" s="21"/>
      <c r="Y137" s="20">
        <v>39348</v>
      </c>
      <c r="Z137" s="16">
        <v>720.1187744140625</v>
      </c>
      <c r="AA137" s="21"/>
      <c r="AB137" s="47">
        <v>39378</v>
      </c>
      <c r="AC137" s="49">
        <v>1133.67919921875</v>
      </c>
      <c r="AD137" s="21"/>
      <c r="AE137" s="20">
        <v>39409</v>
      </c>
      <c r="AF137" s="16"/>
      <c r="AG137" s="21"/>
      <c r="AH137" s="20">
        <v>39439</v>
      </c>
      <c r="AI137" s="29">
        <v>827.3155517578125</v>
      </c>
    </row>
    <row r="138" spans="1:35">
      <c r="A138" s="20">
        <v>39106</v>
      </c>
      <c r="B138" s="16">
        <v>138.51605224609375</v>
      </c>
      <c r="C138" s="21"/>
      <c r="D138" s="20">
        <v>39137</v>
      </c>
      <c r="E138" s="16">
        <v>959.233154296875</v>
      </c>
      <c r="F138" s="21"/>
      <c r="G138" s="20">
        <v>39165</v>
      </c>
      <c r="H138" s="16">
        <v>1089.1143798828125</v>
      </c>
      <c r="I138" s="21"/>
      <c r="J138" s="20">
        <v>39196</v>
      </c>
      <c r="K138" s="16">
        <v>1054.536376953125</v>
      </c>
      <c r="L138" s="21"/>
      <c r="M138" s="20">
        <v>39226</v>
      </c>
      <c r="N138" s="16">
        <v>1020.166015625</v>
      </c>
      <c r="O138" s="21"/>
      <c r="P138" s="20">
        <v>39257</v>
      </c>
      <c r="Q138" s="16">
        <v>1086.4945068359375</v>
      </c>
      <c r="R138" s="21"/>
      <c r="S138" s="20">
        <v>39287</v>
      </c>
      <c r="T138" s="29">
        <v>885.9527587890625</v>
      </c>
      <c r="U138" s="21"/>
      <c r="V138" s="20">
        <v>39318</v>
      </c>
      <c r="W138" s="16">
        <v>763.9312744140625</v>
      </c>
      <c r="X138" s="21"/>
      <c r="Y138" s="20">
        <v>39349</v>
      </c>
      <c r="Z138" s="16">
        <v>697.771484375</v>
      </c>
      <c r="AA138" s="21"/>
      <c r="AB138" s="47">
        <v>39379</v>
      </c>
      <c r="AC138" s="49">
        <v>1062.9669189453125</v>
      </c>
      <c r="AD138" s="21"/>
      <c r="AE138" s="20">
        <v>39410</v>
      </c>
      <c r="AF138" s="16"/>
      <c r="AG138" s="21"/>
      <c r="AH138" s="20">
        <v>39440</v>
      </c>
      <c r="AI138" s="29"/>
    </row>
    <row r="139" spans="1:35">
      <c r="A139" s="20">
        <v>39107</v>
      </c>
      <c r="B139" s="16">
        <v>204.07275390625</v>
      </c>
      <c r="C139" s="21"/>
      <c r="D139" s="20">
        <v>39138</v>
      </c>
      <c r="E139" s="16">
        <v>919.233642578125</v>
      </c>
      <c r="F139" s="21"/>
      <c r="G139" s="20">
        <v>39166</v>
      </c>
      <c r="H139" s="16">
        <v>1039.9322509765625</v>
      </c>
      <c r="I139" s="21"/>
      <c r="J139" s="20">
        <v>39197</v>
      </c>
      <c r="K139" s="16">
        <v>1293.2098388671875</v>
      </c>
      <c r="L139" s="21"/>
      <c r="M139" s="20">
        <v>39227</v>
      </c>
      <c r="N139" s="16">
        <v>1014.5111083984375</v>
      </c>
      <c r="O139" s="21"/>
      <c r="P139" s="20">
        <v>39258</v>
      </c>
      <c r="Q139" s="16">
        <v>1015.8340454101562</v>
      </c>
      <c r="R139" s="21"/>
      <c r="S139" s="20">
        <v>39288</v>
      </c>
      <c r="T139" s="29">
        <v>887.12005615234375</v>
      </c>
      <c r="U139" s="21"/>
      <c r="V139" s="20">
        <v>39319</v>
      </c>
      <c r="W139" s="16">
        <v>673.23223876953125</v>
      </c>
      <c r="X139" s="21"/>
      <c r="Y139" s="20">
        <v>39350</v>
      </c>
      <c r="Z139" s="16">
        <v>817.4713134765625</v>
      </c>
      <c r="AA139" s="21"/>
      <c r="AB139" s="47">
        <v>39380</v>
      </c>
      <c r="AC139" s="49">
        <v>851.45263671875</v>
      </c>
      <c r="AD139" s="21"/>
      <c r="AE139" s="20">
        <v>39411</v>
      </c>
      <c r="AF139" s="16">
        <v>948.883056640625</v>
      </c>
      <c r="AG139" s="21"/>
      <c r="AH139" s="20">
        <v>39441</v>
      </c>
      <c r="AI139" s="29">
        <v>848.236083984375</v>
      </c>
    </row>
    <row r="140" spans="1:35">
      <c r="A140" s="20">
        <v>39108</v>
      </c>
      <c r="B140" s="16">
        <v>171.38519287109375</v>
      </c>
      <c r="C140" s="21"/>
      <c r="D140" s="20">
        <v>39139</v>
      </c>
      <c r="E140" s="16">
        <v>992.12493896484375</v>
      </c>
      <c r="F140" s="21"/>
      <c r="G140" s="20">
        <v>39167</v>
      </c>
      <c r="H140" s="16">
        <v>1106.597900390625</v>
      </c>
      <c r="I140" s="21"/>
      <c r="J140" s="20">
        <v>39198</v>
      </c>
      <c r="K140" s="16">
        <v>1102.0843505859375</v>
      </c>
      <c r="L140" s="21"/>
      <c r="M140" s="20">
        <v>39228</v>
      </c>
      <c r="N140" s="16">
        <v>1092.4346923828125</v>
      </c>
      <c r="O140" s="21"/>
      <c r="P140" s="20">
        <v>39259</v>
      </c>
      <c r="Q140" s="16">
        <v>987.04071044921875</v>
      </c>
      <c r="R140" s="21"/>
      <c r="S140" s="20">
        <v>39289</v>
      </c>
      <c r="T140" s="29">
        <v>727.27813720703125</v>
      </c>
      <c r="U140" s="21"/>
      <c r="V140" s="20">
        <v>39320</v>
      </c>
      <c r="W140" s="16">
        <v>825.83697509765625</v>
      </c>
      <c r="X140" s="21"/>
      <c r="Y140" s="20">
        <v>39351</v>
      </c>
      <c r="Z140" s="16">
        <v>901.5167236328125</v>
      </c>
      <c r="AA140" s="21"/>
      <c r="AB140" s="47">
        <v>39381</v>
      </c>
      <c r="AC140" s="49"/>
      <c r="AD140" s="21"/>
      <c r="AE140" s="20">
        <v>39412</v>
      </c>
      <c r="AF140" s="16"/>
      <c r="AG140" s="21"/>
      <c r="AH140" s="20">
        <v>39442</v>
      </c>
      <c r="AI140" s="29">
        <v>723.6724853515625</v>
      </c>
    </row>
    <row r="141" spans="1:35">
      <c r="A141" s="20">
        <v>39109</v>
      </c>
      <c r="B141" s="16">
        <v>178.71646118164062</v>
      </c>
      <c r="C141" s="21"/>
      <c r="D141" s="20">
        <v>39140</v>
      </c>
      <c r="E141" s="16">
        <v>1000.737060546875</v>
      </c>
      <c r="F141" s="21"/>
      <c r="G141" s="20">
        <v>39168</v>
      </c>
      <c r="H141" s="16">
        <v>1066.9356689453125</v>
      </c>
      <c r="I141" s="21"/>
      <c r="J141" s="20">
        <v>39199</v>
      </c>
      <c r="K141" s="16">
        <v>1027.8961181640625</v>
      </c>
      <c r="L141" s="21"/>
      <c r="M141" s="20">
        <v>39229</v>
      </c>
      <c r="N141" s="16">
        <v>1069.244384765625</v>
      </c>
      <c r="O141" s="21"/>
      <c r="P141" s="20">
        <v>39260</v>
      </c>
      <c r="Q141" s="16">
        <v>832.7239990234375</v>
      </c>
      <c r="R141" s="21"/>
      <c r="S141" s="20">
        <v>39290</v>
      </c>
      <c r="T141" s="29">
        <v>808.19781494140625</v>
      </c>
      <c r="U141" s="21"/>
      <c r="V141" s="20">
        <v>39321</v>
      </c>
      <c r="W141" s="16">
        <v>796.84906005859375</v>
      </c>
      <c r="X141" s="21"/>
      <c r="Y141" s="20">
        <v>39352</v>
      </c>
      <c r="Z141" s="16">
        <v>820.843505859375</v>
      </c>
      <c r="AA141" s="21"/>
      <c r="AB141" s="47">
        <v>39382</v>
      </c>
      <c r="AC141" s="49">
        <v>1009.4268798828125</v>
      </c>
      <c r="AD141" s="21"/>
      <c r="AE141" s="20">
        <v>39413</v>
      </c>
      <c r="AF141" s="16"/>
      <c r="AG141" s="21"/>
      <c r="AH141" s="20">
        <v>39443</v>
      </c>
      <c r="AI141" s="29">
        <v>834.25445556640625</v>
      </c>
    </row>
    <row r="142" spans="1:35">
      <c r="A142" s="20">
        <v>39110</v>
      </c>
      <c r="B142" s="16">
        <v>305.4752197265625</v>
      </c>
      <c r="C142" s="21"/>
      <c r="D142" s="20">
        <v>39141</v>
      </c>
      <c r="E142" s="16">
        <v>964.654541015625</v>
      </c>
      <c r="F142" s="21"/>
      <c r="G142" s="20">
        <v>39169</v>
      </c>
      <c r="H142" s="16">
        <v>1113.4200439453125</v>
      </c>
      <c r="I142" s="21"/>
      <c r="J142" s="20">
        <v>39200</v>
      </c>
      <c r="K142" s="16">
        <v>1075.80712890625</v>
      </c>
      <c r="L142" s="21"/>
      <c r="M142" s="20">
        <v>39230</v>
      </c>
      <c r="N142" s="16">
        <v>1031.99462890625</v>
      </c>
      <c r="O142" s="21"/>
      <c r="P142" s="20">
        <v>39261</v>
      </c>
      <c r="Q142" s="16">
        <v>938.507080078125</v>
      </c>
      <c r="R142" s="21"/>
      <c r="S142" s="20">
        <v>39291</v>
      </c>
      <c r="T142" s="29">
        <v>944.44732666015625</v>
      </c>
      <c r="U142" s="21"/>
      <c r="V142" s="20">
        <v>39322</v>
      </c>
      <c r="W142" s="16">
        <v>880.9722900390625</v>
      </c>
      <c r="X142" s="21"/>
      <c r="Y142" s="20">
        <v>39353</v>
      </c>
      <c r="Z142" s="16"/>
      <c r="AA142" s="21"/>
      <c r="AB142" s="47">
        <v>39383</v>
      </c>
      <c r="AC142" s="49">
        <v>958.428955078125</v>
      </c>
      <c r="AD142" s="21"/>
      <c r="AE142" s="20">
        <v>39414</v>
      </c>
      <c r="AF142" s="16"/>
      <c r="AG142" s="21"/>
      <c r="AH142" s="20">
        <v>39444</v>
      </c>
      <c r="AI142" s="29">
        <v>489.6942138671875</v>
      </c>
    </row>
    <row r="143" spans="1:35">
      <c r="A143" s="20">
        <v>39111</v>
      </c>
      <c r="B143" s="16">
        <v>410.70712280273437</v>
      </c>
      <c r="C143" s="21"/>
      <c r="D143" s="22"/>
      <c r="E143" s="23"/>
      <c r="F143" s="21"/>
      <c r="G143" s="20">
        <v>39170</v>
      </c>
      <c r="H143" s="16">
        <v>1022.4746704101562</v>
      </c>
      <c r="I143" s="21"/>
      <c r="J143" s="20">
        <v>39201</v>
      </c>
      <c r="K143" s="16">
        <v>922.39837646484375</v>
      </c>
      <c r="L143" s="21"/>
      <c r="M143" s="20">
        <v>39231</v>
      </c>
      <c r="N143" s="16">
        <v>276.84402465820313</v>
      </c>
      <c r="O143" s="21"/>
      <c r="P143" s="20">
        <v>39262</v>
      </c>
      <c r="Q143" s="16">
        <v>982.6568603515625</v>
      </c>
      <c r="R143" s="21"/>
      <c r="S143" s="20">
        <v>39292</v>
      </c>
      <c r="T143" s="29">
        <v>759.54742431640625</v>
      </c>
      <c r="U143" s="21"/>
      <c r="V143" s="20">
        <v>39323</v>
      </c>
      <c r="W143" s="16">
        <v>1197.5433349609375</v>
      </c>
      <c r="X143" s="21"/>
      <c r="Y143" s="20">
        <v>39354</v>
      </c>
      <c r="Z143" s="16">
        <v>820.843505859375</v>
      </c>
      <c r="AA143" s="21"/>
      <c r="AB143" s="47">
        <v>39384</v>
      </c>
      <c r="AC143" s="49">
        <v>944.3695068359375</v>
      </c>
      <c r="AD143" s="21"/>
      <c r="AE143" s="20">
        <v>39415</v>
      </c>
      <c r="AF143" s="16"/>
      <c r="AG143" s="21"/>
      <c r="AH143" s="20">
        <v>39445</v>
      </c>
      <c r="AI143" s="29">
        <v>766.9403076171875</v>
      </c>
    </row>
    <row r="144" spans="1:35">
      <c r="A144" s="20">
        <v>39112</v>
      </c>
      <c r="B144" s="16">
        <v>394.77346801757813</v>
      </c>
      <c r="C144" s="21"/>
      <c r="D144" s="22"/>
      <c r="E144" s="23"/>
      <c r="F144" s="21"/>
      <c r="G144" s="20">
        <v>39171</v>
      </c>
      <c r="H144" s="16">
        <v>1034.588623046875</v>
      </c>
      <c r="I144" s="21"/>
      <c r="J144" s="20">
        <v>39202</v>
      </c>
      <c r="K144" s="16">
        <v>968.72711181640625</v>
      </c>
      <c r="L144" s="21"/>
      <c r="M144" s="20">
        <v>39232</v>
      </c>
      <c r="N144" s="16"/>
      <c r="O144" s="21"/>
      <c r="P144" s="20">
        <v>39263</v>
      </c>
      <c r="Q144" s="16">
        <v>972.98126220703125</v>
      </c>
      <c r="R144" s="21"/>
      <c r="S144" s="20">
        <v>39293</v>
      </c>
      <c r="T144" s="29"/>
      <c r="U144" s="21"/>
      <c r="V144" s="20">
        <v>39324</v>
      </c>
      <c r="W144" s="16">
        <v>683.5953369140625</v>
      </c>
      <c r="X144" s="21"/>
      <c r="Y144" s="20">
        <v>39355</v>
      </c>
      <c r="Z144" s="16">
        <v>851.68609619140625</v>
      </c>
      <c r="AA144" s="21"/>
      <c r="AB144" s="47">
        <v>39385</v>
      </c>
      <c r="AC144" s="49">
        <v>1031.0347900390625</v>
      </c>
      <c r="AD144" s="21"/>
      <c r="AE144" s="20">
        <v>39416</v>
      </c>
      <c r="AF144" s="16"/>
      <c r="AG144" s="21"/>
      <c r="AH144" s="20">
        <v>39446</v>
      </c>
      <c r="AI144" s="29">
        <v>1100.5020751953125</v>
      </c>
    </row>
    <row r="145" spans="1:35">
      <c r="A145" s="20">
        <v>39113</v>
      </c>
      <c r="B145" s="16">
        <v>351.18789672851562</v>
      </c>
      <c r="C145" s="21"/>
      <c r="D145" s="22"/>
      <c r="E145" s="23"/>
      <c r="F145" s="21"/>
      <c r="G145" s="20">
        <v>39172</v>
      </c>
      <c r="H145" s="16">
        <v>1031.0347900390625</v>
      </c>
      <c r="I145" s="21"/>
      <c r="J145" s="22"/>
      <c r="K145" s="23"/>
      <c r="L145" s="21"/>
      <c r="M145" s="20">
        <v>39233</v>
      </c>
      <c r="N145" s="16"/>
      <c r="O145" s="21"/>
      <c r="P145" s="21"/>
      <c r="Q145" s="23"/>
      <c r="R145" s="21"/>
      <c r="S145" s="20">
        <v>39294</v>
      </c>
      <c r="T145" s="29">
        <v>909.5062255859375</v>
      </c>
      <c r="U145" s="21"/>
      <c r="V145" s="20">
        <v>39325</v>
      </c>
      <c r="W145" s="16">
        <v>914.642333984375</v>
      </c>
      <c r="X145" s="21"/>
      <c r="Y145" s="21"/>
      <c r="Z145" s="23"/>
      <c r="AA145" s="21"/>
      <c r="AB145" s="47">
        <v>39386</v>
      </c>
      <c r="AC145" s="48">
        <v>1056.1187744140625</v>
      </c>
      <c r="AD145" s="21"/>
      <c r="AE145" s="21"/>
      <c r="AF145" s="23"/>
      <c r="AG145" s="21"/>
      <c r="AH145" s="20">
        <v>39447</v>
      </c>
      <c r="AI145" s="16">
        <v>811.206787109375</v>
      </c>
    </row>
    <row r="146" spans="1:35">
      <c r="A146" s="21"/>
      <c r="B146" s="15">
        <f>AVERAGE(B115:B131,B133,B135,B137:B145)</f>
        <v>302.73613630022322</v>
      </c>
      <c r="C146" s="21"/>
      <c r="D146" s="21"/>
      <c r="E146" s="15">
        <f>AVERAGE(E115:E142)</f>
        <v>963.53310503278465</v>
      </c>
      <c r="F146" s="21"/>
      <c r="G146" s="21"/>
      <c r="H146" s="15">
        <f>AVERAGE(H115:H145)</f>
        <v>1012.8587361653646</v>
      </c>
      <c r="I146" s="21"/>
      <c r="J146" s="21"/>
      <c r="K146" s="15">
        <f>AVERAGE(K115:K144)</f>
        <v>1082.8178853352865</v>
      </c>
      <c r="L146" s="21"/>
      <c r="M146" s="21"/>
      <c r="N146" s="15">
        <f>AVERAGE(N115:N118,N122:N143)</f>
        <v>1034.6360086294321</v>
      </c>
      <c r="O146" s="21"/>
      <c r="P146" s="21"/>
      <c r="Q146" s="15">
        <f>AVERAGE(Q123:Q130,Q133,Q137:Q144)</f>
        <v>911.51123046875</v>
      </c>
      <c r="R146" s="21"/>
      <c r="S146" s="21"/>
      <c r="T146" s="15">
        <f>AVERAGE(T115:T143,T145)</f>
        <v>926.76190999348955</v>
      </c>
      <c r="U146" s="21"/>
      <c r="V146" s="21"/>
      <c r="W146" s="15">
        <f>AVERAGE(W115:W145)</f>
        <v>793.0220947265625</v>
      </c>
      <c r="X146" s="21"/>
      <c r="Y146" s="21"/>
      <c r="Z146" s="15">
        <f>AVERAGE(Z115:Z141,Z143:Z144)</f>
        <v>839.80739198882009</v>
      </c>
      <c r="AA146" s="21"/>
      <c r="AB146" s="21"/>
      <c r="AC146" s="15">
        <f>AVERAGE(AC115:AC139,AC141:AC145)</f>
        <v>1007.2448974609375</v>
      </c>
      <c r="AD146" s="21"/>
      <c r="AE146" s="21"/>
      <c r="AF146" s="15">
        <f>AVERAGE(AF115:AF120,AF122:AF130,AF132:AF135,AF139)</f>
        <v>863.1048645019531</v>
      </c>
      <c r="AG146" s="21"/>
      <c r="AH146" s="21"/>
      <c r="AI146" s="15">
        <f>AVERAGE(AI117:AI137,AI139:AI145)</f>
        <v>878.83014702796936</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dimension ref="A2:AJ145"/>
  <sheetViews>
    <sheetView workbookViewId="0">
      <selection activeCell="C38" sqref="C38"/>
    </sheetView>
  </sheetViews>
  <sheetFormatPr defaultRowHeight="12"/>
  <cols>
    <col min="1" max="16384" width="9.140625" style="2"/>
  </cols>
  <sheetData>
    <row r="2" spans="1:36">
      <c r="A2" s="1" t="s">
        <v>7</v>
      </c>
    </row>
    <row r="3" spans="1:36">
      <c r="A3" s="1" t="s">
        <v>8</v>
      </c>
    </row>
    <row r="5" spans="1:36">
      <c r="A5" s="3" t="s">
        <v>9</v>
      </c>
      <c r="B5" s="7" t="s">
        <v>13</v>
      </c>
      <c r="C5" s="5"/>
      <c r="D5" s="3" t="s">
        <v>9</v>
      </c>
      <c r="E5" s="7" t="s">
        <v>13</v>
      </c>
      <c r="F5" s="5"/>
      <c r="G5" s="3" t="s">
        <v>9</v>
      </c>
      <c r="H5" s="7" t="s">
        <v>13</v>
      </c>
      <c r="J5" s="3" t="s">
        <v>9</v>
      </c>
      <c r="K5" s="4" t="s">
        <v>10</v>
      </c>
      <c r="L5" s="5"/>
      <c r="M5" s="3" t="s">
        <v>9</v>
      </c>
      <c r="N5" s="4" t="s">
        <v>10</v>
      </c>
      <c r="O5" s="5"/>
      <c r="P5" s="3" t="s">
        <v>9</v>
      </c>
      <c r="Q5" s="4" t="s">
        <v>10</v>
      </c>
      <c r="R5" s="5"/>
      <c r="S5" s="3" t="s">
        <v>9</v>
      </c>
      <c r="T5" s="4" t="s">
        <v>10</v>
      </c>
      <c r="U5" s="5"/>
      <c r="V5" s="3" t="s">
        <v>9</v>
      </c>
      <c r="W5" s="4" t="s">
        <v>10</v>
      </c>
      <c r="X5" s="5"/>
      <c r="Y5" s="3" t="s">
        <v>9</v>
      </c>
      <c r="Z5" s="4" t="s">
        <v>10</v>
      </c>
      <c r="AA5" s="5"/>
      <c r="AB5" s="3" t="s">
        <v>9</v>
      </c>
      <c r="AC5" s="4" t="s">
        <v>10</v>
      </c>
      <c r="AD5" s="5"/>
      <c r="AE5" s="3" t="s">
        <v>9</v>
      </c>
      <c r="AF5" s="4" t="s">
        <v>10</v>
      </c>
      <c r="AG5" s="5"/>
      <c r="AH5" s="3" t="s">
        <v>9</v>
      </c>
      <c r="AI5" s="4" t="s">
        <v>10</v>
      </c>
      <c r="AJ5" s="6"/>
    </row>
    <row r="6" spans="1:36">
      <c r="A6" s="3"/>
      <c r="B6" s="7" t="s">
        <v>11</v>
      </c>
      <c r="C6" s="5"/>
      <c r="D6" s="3"/>
      <c r="E6" s="7" t="s">
        <v>11</v>
      </c>
      <c r="F6" s="5"/>
      <c r="G6" s="3"/>
      <c r="H6" s="7" t="s">
        <v>11</v>
      </c>
      <c r="J6" s="3"/>
      <c r="K6" s="7" t="s">
        <v>11</v>
      </c>
      <c r="L6" s="5"/>
      <c r="M6" s="3"/>
      <c r="N6" s="7" t="s">
        <v>11</v>
      </c>
      <c r="O6" s="5"/>
      <c r="P6" s="3"/>
      <c r="Q6" s="7" t="s">
        <v>11</v>
      </c>
      <c r="R6" s="5"/>
      <c r="S6" s="3"/>
      <c r="T6" s="7" t="s">
        <v>11</v>
      </c>
      <c r="U6" s="5"/>
      <c r="V6" s="3"/>
      <c r="W6" s="7" t="s">
        <v>11</v>
      </c>
      <c r="X6" s="5"/>
      <c r="Y6" s="3"/>
      <c r="Z6" s="7" t="s">
        <v>11</v>
      </c>
      <c r="AA6" s="5"/>
      <c r="AB6" s="3"/>
      <c r="AC6" s="7" t="s">
        <v>11</v>
      </c>
      <c r="AD6" s="5"/>
      <c r="AE6" s="3"/>
      <c r="AF6" s="7" t="s">
        <v>11</v>
      </c>
      <c r="AG6" s="5"/>
      <c r="AH6" s="3"/>
      <c r="AI6" s="7" t="s">
        <v>11</v>
      </c>
      <c r="AJ6" s="8"/>
    </row>
    <row r="7" spans="1:36">
      <c r="A7" s="9">
        <v>37987</v>
      </c>
      <c r="B7" s="10">
        <v>10554.718098958334</v>
      </c>
      <c r="D7" s="9">
        <v>38018</v>
      </c>
      <c r="E7" s="10">
        <v>8364.8427689870205</v>
      </c>
      <c r="G7" s="9">
        <v>38047</v>
      </c>
      <c r="H7" s="10">
        <v>12405.817464192709</v>
      </c>
      <c r="J7" s="9">
        <v>38078</v>
      </c>
      <c r="K7" s="10">
        <v>12367.4462890625</v>
      </c>
      <c r="M7" s="9">
        <v>38108</v>
      </c>
      <c r="N7" s="10">
        <v>11404.8134765625</v>
      </c>
      <c r="P7" s="9">
        <v>38139</v>
      </c>
      <c r="Q7" s="10">
        <v>12577.5869140625</v>
      </c>
      <c r="S7" s="9">
        <v>38169</v>
      </c>
      <c r="T7" s="10">
        <v>12699.65625</v>
      </c>
      <c r="V7" s="9">
        <v>38200</v>
      </c>
      <c r="W7" s="10">
        <v>11914.7158203125</v>
      </c>
      <c r="Y7" s="9">
        <v>38231</v>
      </c>
      <c r="Z7" s="10"/>
      <c r="AB7" s="11">
        <v>38261</v>
      </c>
      <c r="AC7" s="12"/>
      <c r="AE7" s="9">
        <v>38292</v>
      </c>
      <c r="AF7" s="10">
        <v>9783.806640625</v>
      </c>
      <c r="AH7" s="9">
        <v>38322</v>
      </c>
      <c r="AI7" s="10">
        <v>9654.6025390625</v>
      </c>
      <c r="AJ7" s="8"/>
    </row>
    <row r="8" spans="1:36">
      <c r="A8" s="9">
        <v>37988</v>
      </c>
      <c r="B8" s="10">
        <v>10345.155965169271</v>
      </c>
      <c r="D8" s="9">
        <v>38019</v>
      </c>
      <c r="E8" s="10">
        <v>10283.156666437784</v>
      </c>
      <c r="G8" s="9">
        <v>38048</v>
      </c>
      <c r="H8" s="10">
        <v>12405.817464192709</v>
      </c>
      <c r="J8" s="9">
        <v>38079</v>
      </c>
      <c r="K8" s="10">
        <v>12237.654296875</v>
      </c>
      <c r="M8" s="9">
        <v>38109</v>
      </c>
      <c r="N8" s="10">
        <v>11644.3115234375</v>
      </c>
      <c r="P8" s="9">
        <v>38140</v>
      </c>
      <c r="Q8" s="10">
        <v>12441.6123046875</v>
      </c>
      <c r="S8" s="9">
        <v>38170</v>
      </c>
      <c r="T8" s="10">
        <v>12532.77734375</v>
      </c>
      <c r="V8" s="9">
        <v>38201</v>
      </c>
      <c r="W8" s="10">
        <v>11502.158203125</v>
      </c>
      <c r="Y8" s="9">
        <v>38232</v>
      </c>
      <c r="Z8" s="10"/>
      <c r="AB8" s="11">
        <v>38262</v>
      </c>
      <c r="AC8" s="12"/>
      <c r="AE8" s="9">
        <v>38293</v>
      </c>
      <c r="AF8" s="10">
        <v>9444.9873046875</v>
      </c>
      <c r="AH8" s="9">
        <v>38323</v>
      </c>
      <c r="AI8" s="10">
        <v>9403.681640625</v>
      </c>
      <c r="AJ8" s="8"/>
    </row>
    <row r="9" spans="1:36">
      <c r="A9" s="9">
        <v>37989</v>
      </c>
      <c r="B9" s="10">
        <v>0</v>
      </c>
      <c r="D9" s="9">
        <v>38020</v>
      </c>
      <c r="E9" s="10">
        <v>11983.989420572916</v>
      </c>
      <c r="G9" s="9">
        <v>38049</v>
      </c>
      <c r="H9" s="10">
        <v>12405.817464192709</v>
      </c>
      <c r="J9" s="9">
        <v>38080</v>
      </c>
      <c r="K9" s="10">
        <v>13106.0302734375</v>
      </c>
      <c r="M9" s="9">
        <v>38110</v>
      </c>
      <c r="N9" s="10">
        <v>11438.806640625</v>
      </c>
      <c r="P9" s="9">
        <v>38141</v>
      </c>
      <c r="Q9" s="10">
        <v>12435.43359375</v>
      </c>
      <c r="S9" s="9">
        <v>38171</v>
      </c>
      <c r="T9" s="10">
        <v>11590.232421875</v>
      </c>
      <c r="V9" s="9">
        <v>38202</v>
      </c>
      <c r="W9" s="10">
        <v>11849.818359375</v>
      </c>
      <c r="Y9" s="9">
        <v>38233</v>
      </c>
      <c r="Z9" s="10"/>
      <c r="AB9" s="11">
        <v>38263</v>
      </c>
      <c r="AC9" s="12"/>
      <c r="AE9" s="9">
        <v>38294</v>
      </c>
      <c r="AF9" s="10"/>
      <c r="AH9" s="9">
        <v>38324</v>
      </c>
      <c r="AI9" s="10">
        <v>9476.611328125</v>
      </c>
      <c r="AJ9" s="8"/>
    </row>
    <row r="10" spans="1:36">
      <c r="A10" s="9">
        <v>37990</v>
      </c>
      <c r="B10" s="10">
        <v>9504.1391194661464</v>
      </c>
      <c r="D10" s="9">
        <v>38021</v>
      </c>
      <c r="E10" s="10">
        <v>12006.013417119566</v>
      </c>
      <c r="G10" s="9">
        <v>38050</v>
      </c>
      <c r="H10" s="10">
        <v>12405.817464192709</v>
      </c>
      <c r="J10" s="9">
        <v>38081</v>
      </c>
      <c r="K10" s="10">
        <v>12549.7744140625</v>
      </c>
      <c r="M10" s="9">
        <v>38111</v>
      </c>
      <c r="N10" s="10">
        <v>11959.525390625</v>
      </c>
      <c r="P10" s="9">
        <v>38142</v>
      </c>
      <c r="Q10" s="10">
        <v>12852.6259765625</v>
      </c>
      <c r="S10" s="9">
        <v>38172</v>
      </c>
      <c r="T10" s="10">
        <v>12117.1298828125</v>
      </c>
      <c r="V10" s="9">
        <v>38203</v>
      </c>
      <c r="W10" s="10">
        <v>11690.66796875</v>
      </c>
      <c r="Y10" s="9">
        <v>38234</v>
      </c>
      <c r="Z10" s="10"/>
      <c r="AB10" s="11">
        <v>38264</v>
      </c>
      <c r="AC10" s="12"/>
      <c r="AE10" s="9">
        <v>38295</v>
      </c>
      <c r="AF10" s="10">
        <v>9860.25</v>
      </c>
      <c r="AH10" s="9">
        <v>38325</v>
      </c>
      <c r="AI10" s="10">
        <v>9848.392578125</v>
      </c>
      <c r="AJ10" s="8"/>
    </row>
    <row r="11" spans="1:36">
      <c r="A11" s="9">
        <v>37991</v>
      </c>
      <c r="B11" s="10">
        <v>10533.407633463541</v>
      </c>
      <c r="D11" s="9">
        <v>38022</v>
      </c>
      <c r="E11" s="10">
        <v>11918.642130533854</v>
      </c>
      <c r="G11" s="9">
        <v>38051</v>
      </c>
      <c r="H11" s="10">
        <v>12240.871907552084</v>
      </c>
      <c r="J11" s="9">
        <v>38082</v>
      </c>
      <c r="K11" s="10">
        <v>12827.90234375</v>
      </c>
      <c r="M11" s="9">
        <v>38112</v>
      </c>
      <c r="N11" s="10">
        <v>11655.1279296875</v>
      </c>
      <c r="P11" s="9">
        <v>38143</v>
      </c>
      <c r="Q11" s="10">
        <v>12554.4091796875</v>
      </c>
      <c r="S11" s="9">
        <v>38173</v>
      </c>
      <c r="T11" s="10">
        <v>11673.6708984375</v>
      </c>
      <c r="V11" s="9">
        <v>38204</v>
      </c>
      <c r="W11" s="10">
        <v>11360.00390625</v>
      </c>
      <c r="Y11" s="9">
        <v>38235</v>
      </c>
      <c r="Z11" s="10"/>
      <c r="AB11" s="11">
        <v>38265</v>
      </c>
      <c r="AC11" s="12"/>
      <c r="AE11" s="9">
        <v>38296</v>
      </c>
      <c r="AF11" s="10">
        <v>9696.7197265625</v>
      </c>
      <c r="AH11" s="9">
        <v>38326</v>
      </c>
      <c r="AI11" s="10">
        <v>9558.1376953125</v>
      </c>
      <c r="AJ11" s="8"/>
    </row>
    <row r="12" spans="1:36">
      <c r="A12" s="9">
        <v>37992</v>
      </c>
      <c r="B12" s="10">
        <v>10039.665283203125</v>
      </c>
      <c r="D12" s="9">
        <v>38023</v>
      </c>
      <c r="E12" s="10">
        <v>12353.153564453125</v>
      </c>
      <c r="G12" s="9">
        <v>38052</v>
      </c>
      <c r="H12" s="10">
        <v>12337.5087890625</v>
      </c>
      <c r="J12" s="9">
        <v>38083</v>
      </c>
      <c r="K12" s="10">
        <v>12318</v>
      </c>
      <c r="M12" s="9">
        <v>38113</v>
      </c>
      <c r="N12" s="10"/>
      <c r="P12" s="9">
        <v>38144</v>
      </c>
      <c r="Q12" s="10">
        <v>12284.0078125</v>
      </c>
      <c r="S12" s="9">
        <v>38174</v>
      </c>
      <c r="T12" s="10">
        <v>11954.8876953125</v>
      </c>
      <c r="V12" s="9">
        <v>38205</v>
      </c>
      <c r="W12" s="10">
        <v>11466.619140625</v>
      </c>
      <c r="Y12" s="9">
        <v>38236</v>
      </c>
      <c r="Z12" s="10"/>
      <c r="AB12" s="11">
        <v>38266</v>
      </c>
      <c r="AC12" s="12">
        <v>9266.314453125</v>
      </c>
      <c r="AE12" s="9">
        <v>38297</v>
      </c>
      <c r="AF12" s="10">
        <v>9591.37109375</v>
      </c>
      <c r="AH12" s="9">
        <v>38327</v>
      </c>
      <c r="AI12" s="10">
        <v>9574.7119140625</v>
      </c>
      <c r="AJ12" s="8"/>
    </row>
    <row r="13" spans="1:36">
      <c r="A13" s="9">
        <v>37993</v>
      </c>
      <c r="B13" s="10">
        <v>10454.025309244791</v>
      </c>
      <c r="D13" s="9">
        <v>38024</v>
      </c>
      <c r="E13" s="10">
        <v>12182.027140299479</v>
      </c>
      <c r="G13" s="9">
        <v>38053</v>
      </c>
      <c r="H13" s="10">
        <v>12395.194783528646</v>
      </c>
      <c r="J13" s="9">
        <v>38084</v>
      </c>
      <c r="K13" s="10">
        <v>10678.5888671875</v>
      </c>
      <c r="M13" s="9">
        <v>38114</v>
      </c>
      <c r="N13" s="10"/>
      <c r="P13" s="9">
        <v>38145</v>
      </c>
      <c r="Q13" s="10">
        <v>12650.2099609375</v>
      </c>
      <c r="S13" s="9">
        <v>38175</v>
      </c>
      <c r="T13" s="10">
        <v>11639.6767578125</v>
      </c>
      <c r="V13" s="9">
        <v>38206</v>
      </c>
      <c r="W13" s="10">
        <v>11505.248046875</v>
      </c>
      <c r="Y13" s="9">
        <v>38237</v>
      </c>
      <c r="Z13" s="10">
        <v>11709.2080078125</v>
      </c>
      <c r="AB13" s="11">
        <v>38267</v>
      </c>
      <c r="AC13" s="12"/>
      <c r="AE13" s="9">
        <v>38298</v>
      </c>
      <c r="AF13" s="10">
        <v>9871.0673828125</v>
      </c>
      <c r="AH13" s="9">
        <v>38328</v>
      </c>
      <c r="AI13" s="10">
        <v>10070.1376953125</v>
      </c>
      <c r="AJ13" s="8"/>
    </row>
    <row r="14" spans="1:36">
      <c r="A14" s="9">
        <v>37994</v>
      </c>
      <c r="B14" s="10">
        <v>9549.1419677734375</v>
      </c>
      <c r="D14" s="9">
        <v>38025</v>
      </c>
      <c r="E14" s="10">
        <v>12316.327026367188</v>
      </c>
      <c r="G14" s="9">
        <v>38054</v>
      </c>
      <c r="H14" s="10">
        <v>12410.131062825521</v>
      </c>
      <c r="J14" s="9">
        <v>38085</v>
      </c>
      <c r="K14" s="10">
        <v>10896.455078125</v>
      </c>
      <c r="M14" s="9">
        <v>38115</v>
      </c>
      <c r="N14" s="10"/>
      <c r="P14" s="9">
        <v>38146</v>
      </c>
      <c r="Q14" s="10">
        <v>12540.50390625</v>
      </c>
      <c r="S14" s="9">
        <v>38176</v>
      </c>
      <c r="T14" s="10">
        <v>11863.724609375</v>
      </c>
      <c r="V14" s="9">
        <v>38207</v>
      </c>
      <c r="W14" s="10">
        <v>11630.4052734375</v>
      </c>
      <c r="Y14" s="9">
        <v>38238</v>
      </c>
      <c r="Z14" s="10">
        <v>11366.18359375</v>
      </c>
      <c r="AB14" s="11">
        <v>38268</v>
      </c>
      <c r="AC14" s="12">
        <v>9881.2861328125</v>
      </c>
      <c r="AE14" s="9">
        <v>38299</v>
      </c>
      <c r="AF14" s="10">
        <v>9669.3671875</v>
      </c>
      <c r="AH14" s="9">
        <v>38329</v>
      </c>
      <c r="AI14" s="10">
        <v>9805.19921875</v>
      </c>
      <c r="AJ14" s="8"/>
    </row>
    <row r="15" spans="1:36">
      <c r="A15" s="9">
        <v>37995</v>
      </c>
      <c r="B15" s="10">
        <v>10629.079182942709</v>
      </c>
      <c r="D15" s="9">
        <v>38026</v>
      </c>
      <c r="E15" s="10">
        <v>12188.593546549479</v>
      </c>
      <c r="G15" s="9">
        <v>38055</v>
      </c>
      <c r="H15" s="10">
        <v>12534.387532552084</v>
      </c>
      <c r="J15" s="9">
        <v>38086</v>
      </c>
      <c r="K15" s="10">
        <v>11353.822265625</v>
      </c>
      <c r="M15" s="9">
        <v>38116</v>
      </c>
      <c r="N15" s="10"/>
      <c r="P15" s="9">
        <v>38147</v>
      </c>
      <c r="Q15" s="10">
        <v>12472.517578125</v>
      </c>
      <c r="S15" s="9">
        <v>38177</v>
      </c>
      <c r="T15" s="10">
        <v>11543.8759765625</v>
      </c>
      <c r="V15" s="9">
        <v>38208</v>
      </c>
      <c r="W15" s="10">
        <v>11584.05078125</v>
      </c>
      <c r="Y15" s="9">
        <v>38239</v>
      </c>
      <c r="Z15" s="10">
        <v>12407.62109375</v>
      </c>
      <c r="AB15" s="11">
        <v>38269</v>
      </c>
      <c r="AC15" s="12">
        <v>10232.0380859375</v>
      </c>
      <c r="AE15" s="9">
        <v>38300</v>
      </c>
      <c r="AF15" s="10">
        <v>9792.7783203125</v>
      </c>
      <c r="AH15" s="9">
        <v>38330</v>
      </c>
      <c r="AI15" s="10">
        <v>9926.8818359375</v>
      </c>
      <c r="AJ15" s="8"/>
    </row>
    <row r="16" spans="1:36">
      <c r="A16" s="9">
        <v>37996</v>
      </c>
      <c r="B16" s="10">
        <v>9630.134033203125</v>
      </c>
      <c r="D16" s="9">
        <v>38027</v>
      </c>
      <c r="E16" s="10">
        <v>12233.725667317709</v>
      </c>
      <c r="G16" s="9">
        <v>38056</v>
      </c>
      <c r="H16" s="10">
        <v>12511.210286458334</v>
      </c>
      <c r="J16" s="9">
        <v>38087</v>
      </c>
      <c r="K16" s="10">
        <v>11406.357421875</v>
      </c>
      <c r="M16" s="9">
        <v>38117</v>
      </c>
      <c r="N16" s="10"/>
      <c r="P16" s="9">
        <v>38148</v>
      </c>
      <c r="Q16" s="10">
        <v>12661.02734375</v>
      </c>
      <c r="S16" s="9">
        <v>38178</v>
      </c>
      <c r="T16" s="10">
        <v>12163.4853515625</v>
      </c>
      <c r="V16" s="9">
        <v>38209</v>
      </c>
      <c r="W16" s="10">
        <v>10911.90625</v>
      </c>
      <c r="Y16" s="9">
        <v>38240</v>
      </c>
      <c r="Z16" s="10">
        <v>12475.607421875</v>
      </c>
      <c r="AB16" s="11">
        <v>38270</v>
      </c>
      <c r="AC16" s="12">
        <v>10134.6923828125</v>
      </c>
      <c r="AE16" s="9">
        <v>38301</v>
      </c>
      <c r="AF16" s="10">
        <v>9485.8125</v>
      </c>
      <c r="AH16" s="9">
        <v>38331</v>
      </c>
      <c r="AI16" s="10">
        <v>9470.2607421875</v>
      </c>
      <c r="AJ16" s="6"/>
    </row>
    <row r="17" spans="1:35">
      <c r="A17" s="9">
        <v>37997</v>
      </c>
      <c r="B17" s="10">
        <v>10558.645426432291</v>
      </c>
      <c r="D17" s="9">
        <v>38028</v>
      </c>
      <c r="E17" s="10">
        <v>12336.993489583334</v>
      </c>
      <c r="G17" s="9">
        <v>38057</v>
      </c>
      <c r="H17" s="10">
        <v>12224.261881510416</v>
      </c>
      <c r="J17" s="9">
        <v>38088</v>
      </c>
      <c r="K17" s="10">
        <v>11690.66796875</v>
      </c>
      <c r="M17" s="9">
        <v>38118</v>
      </c>
      <c r="N17" s="10"/>
      <c r="P17" s="9">
        <v>38149</v>
      </c>
      <c r="Q17" s="10">
        <v>12718.197265625</v>
      </c>
      <c r="S17" s="9">
        <v>38179</v>
      </c>
      <c r="T17" s="10">
        <v>12146.4892578125</v>
      </c>
      <c r="V17" s="9">
        <v>38210</v>
      </c>
      <c r="W17" s="10">
        <v>13345.53125</v>
      </c>
      <c r="Y17" s="9">
        <v>38241</v>
      </c>
      <c r="Z17" s="10">
        <v>12353.5400390625</v>
      </c>
      <c r="AB17" s="11">
        <v>38271</v>
      </c>
      <c r="AC17" s="12">
        <v>10190.318359375</v>
      </c>
      <c r="AE17" s="9">
        <v>38302</v>
      </c>
      <c r="AF17" s="10"/>
      <c r="AH17" s="9">
        <v>38332</v>
      </c>
      <c r="AI17" s="10">
        <v>9764.9052734375</v>
      </c>
    </row>
    <row r="18" spans="1:35">
      <c r="A18" s="9">
        <v>37998</v>
      </c>
      <c r="B18" s="10">
        <v>9540.6436360677089</v>
      </c>
      <c r="D18" s="9">
        <v>38029</v>
      </c>
      <c r="E18" s="10">
        <v>12233.146565755209</v>
      </c>
      <c r="G18" s="9">
        <v>38058</v>
      </c>
      <c r="H18" s="10">
        <v>12224.261881510416</v>
      </c>
      <c r="J18" s="9">
        <v>38089</v>
      </c>
      <c r="K18" s="10">
        <v>12209.83984375</v>
      </c>
      <c r="M18" s="9">
        <v>38119</v>
      </c>
      <c r="N18" s="10"/>
      <c r="P18" s="9">
        <v>38150</v>
      </c>
      <c r="Q18" s="10">
        <v>12562.13671875</v>
      </c>
      <c r="S18" s="9">
        <v>38180</v>
      </c>
      <c r="T18" s="10">
        <v>11893.08203125</v>
      </c>
      <c r="V18" s="9">
        <v>38211</v>
      </c>
      <c r="W18" s="10"/>
      <c r="Y18" s="9">
        <v>38242</v>
      </c>
      <c r="Z18" s="10">
        <v>12440.068359375</v>
      </c>
      <c r="AB18" s="11">
        <v>38272</v>
      </c>
      <c r="AC18" s="12">
        <v>10134.6923828125</v>
      </c>
      <c r="AE18" s="9">
        <v>38303</v>
      </c>
      <c r="AF18" s="10"/>
      <c r="AH18" s="9">
        <v>38333</v>
      </c>
      <c r="AI18" s="10">
        <v>9547.388671875</v>
      </c>
    </row>
    <row r="19" spans="1:35">
      <c r="A19" s="9">
        <v>37999</v>
      </c>
      <c r="B19" s="10">
        <v>9547.0818277994786</v>
      </c>
      <c r="D19" s="9">
        <v>38030</v>
      </c>
      <c r="E19" s="10">
        <v>12181.640747070313</v>
      </c>
      <c r="G19" s="9">
        <v>38059</v>
      </c>
      <c r="H19" s="10">
        <v>12340.341593424479</v>
      </c>
      <c r="J19" s="9">
        <v>38090</v>
      </c>
      <c r="K19" s="10">
        <v>11877.630859375</v>
      </c>
      <c r="M19" s="9">
        <v>38120</v>
      </c>
      <c r="N19" s="10"/>
      <c r="P19" s="9">
        <v>38151</v>
      </c>
      <c r="Q19" s="10">
        <v>12549.7744140625</v>
      </c>
      <c r="S19" s="9">
        <v>38181</v>
      </c>
      <c r="T19" s="10">
        <v>12095.498046875</v>
      </c>
      <c r="V19" s="9">
        <v>38212</v>
      </c>
      <c r="W19" s="10"/>
      <c r="Y19" s="9">
        <v>38243</v>
      </c>
      <c r="Z19" s="10">
        <v>12395.259765625</v>
      </c>
      <c r="AB19" s="11">
        <v>38273</v>
      </c>
      <c r="AC19" s="12">
        <v>10465.3564453125</v>
      </c>
      <c r="AE19" s="9">
        <v>38304</v>
      </c>
      <c r="AF19" s="10"/>
      <c r="AH19" s="9">
        <v>38334</v>
      </c>
      <c r="AI19" s="10">
        <v>9752.630859375</v>
      </c>
    </row>
    <row r="20" spans="1:35">
      <c r="A20" s="9">
        <v>38000</v>
      </c>
      <c r="B20" s="10">
        <v>10531.79833984375</v>
      </c>
      <c r="D20" s="9">
        <v>38031</v>
      </c>
      <c r="E20" s="10">
        <v>12216.986206054688</v>
      </c>
      <c r="G20" s="9">
        <v>38060</v>
      </c>
      <c r="H20" s="10">
        <v>12261.989176432291</v>
      </c>
      <c r="J20" s="9">
        <v>38091</v>
      </c>
      <c r="K20" s="10">
        <v>12165.0302734375</v>
      </c>
      <c r="M20" s="9">
        <v>38121</v>
      </c>
      <c r="N20" s="10"/>
      <c r="P20" s="9">
        <v>38152</v>
      </c>
      <c r="Q20" s="10">
        <v>12983.96484375</v>
      </c>
      <c r="S20" s="9">
        <v>38182</v>
      </c>
      <c r="T20" s="10">
        <v>12100.134765625</v>
      </c>
      <c r="V20" s="9">
        <v>38213</v>
      </c>
      <c r="W20" s="10"/>
      <c r="Y20" s="9">
        <v>38244</v>
      </c>
      <c r="Z20" s="10">
        <v>12341.177734375</v>
      </c>
      <c r="AB20" s="11">
        <v>38274</v>
      </c>
      <c r="AC20" s="12">
        <v>10457.630859375</v>
      </c>
      <c r="AE20" s="9">
        <v>38305</v>
      </c>
      <c r="AF20" s="10"/>
      <c r="AH20" s="9">
        <v>38335</v>
      </c>
      <c r="AI20" s="10">
        <v>9134.30859375</v>
      </c>
    </row>
    <row r="21" spans="1:35">
      <c r="A21" s="9">
        <v>38001</v>
      </c>
      <c r="B21" s="10">
        <v>10490.207641601562</v>
      </c>
      <c r="D21" s="9">
        <v>38032</v>
      </c>
      <c r="E21" s="10">
        <v>12219.883870442709</v>
      </c>
      <c r="G21" s="9">
        <v>38061</v>
      </c>
      <c r="H21" s="10">
        <v>12407.942138671875</v>
      </c>
      <c r="J21" s="9">
        <v>38092</v>
      </c>
      <c r="K21" s="10">
        <v>11945.619140625</v>
      </c>
      <c r="M21" s="9">
        <v>38122</v>
      </c>
      <c r="N21" s="10"/>
      <c r="P21" s="9">
        <v>38153</v>
      </c>
      <c r="Q21" s="10">
        <v>12786.185546875</v>
      </c>
      <c r="S21" s="9">
        <v>38183</v>
      </c>
      <c r="T21" s="10">
        <v>11942.52734375</v>
      </c>
      <c r="V21" s="9">
        <v>38214</v>
      </c>
      <c r="W21" s="10"/>
      <c r="Y21" s="9">
        <v>38245</v>
      </c>
      <c r="Z21" s="10">
        <v>12321.091796875</v>
      </c>
      <c r="AB21" s="11">
        <v>38275</v>
      </c>
      <c r="AC21" s="12">
        <v>10194.9541015625</v>
      </c>
      <c r="AE21" s="9">
        <v>38306</v>
      </c>
      <c r="AF21" s="10"/>
      <c r="AH21" s="9">
        <v>38336</v>
      </c>
      <c r="AI21" s="10">
        <v>9582.7470703125</v>
      </c>
    </row>
    <row r="22" spans="1:35">
      <c r="A22" s="9">
        <v>38002</v>
      </c>
      <c r="B22" s="10">
        <v>10527.999715169271</v>
      </c>
      <c r="D22" s="9">
        <v>38033</v>
      </c>
      <c r="E22" s="10">
        <v>12219.883870442709</v>
      </c>
      <c r="G22" s="9">
        <v>38062</v>
      </c>
      <c r="H22" s="10">
        <v>12379.421101888021</v>
      </c>
      <c r="J22" s="9">
        <v>38093</v>
      </c>
      <c r="K22" s="10">
        <v>12373.6279296875</v>
      </c>
      <c r="M22" s="9">
        <v>38123</v>
      </c>
      <c r="N22" s="10"/>
      <c r="P22" s="9">
        <v>38154</v>
      </c>
      <c r="Q22" s="10">
        <v>12713.5625</v>
      </c>
      <c r="S22" s="9">
        <v>38184</v>
      </c>
      <c r="T22" s="10">
        <v>12166.57421875</v>
      </c>
      <c r="V22" s="9">
        <v>38215</v>
      </c>
      <c r="W22" s="10">
        <v>10726.48828125</v>
      </c>
      <c r="Y22" s="9">
        <v>38246</v>
      </c>
      <c r="Z22" s="10">
        <v>12188.20703125</v>
      </c>
      <c r="AB22" s="11">
        <v>38276</v>
      </c>
      <c r="AC22" s="12">
        <v>10204.224609375</v>
      </c>
      <c r="AE22" s="9">
        <v>38307</v>
      </c>
      <c r="AF22" s="10"/>
      <c r="AH22" s="9">
        <v>38337</v>
      </c>
      <c r="AI22" s="10">
        <v>9745.849609375</v>
      </c>
    </row>
    <row r="23" spans="1:35">
      <c r="A23" s="9">
        <v>38003</v>
      </c>
      <c r="B23" s="10">
        <v>9350.3316243489589</v>
      </c>
      <c r="D23" s="9">
        <v>38034</v>
      </c>
      <c r="E23" s="10">
        <v>12273.127360026041</v>
      </c>
      <c r="G23" s="9">
        <v>38063</v>
      </c>
      <c r="H23" s="10">
        <v>12359.913777669271</v>
      </c>
      <c r="J23" s="9">
        <v>38094</v>
      </c>
      <c r="K23" s="10">
        <v>11919.3505859375</v>
      </c>
      <c r="M23" s="9">
        <v>38124</v>
      </c>
      <c r="N23" s="10"/>
      <c r="P23" s="9">
        <v>38155</v>
      </c>
      <c r="Q23" s="10">
        <v>12679.568359375</v>
      </c>
      <c r="S23" s="9">
        <v>38185</v>
      </c>
      <c r="T23" s="10">
        <v>12032.1474609375</v>
      </c>
      <c r="V23" s="9">
        <v>38216</v>
      </c>
      <c r="W23" s="10">
        <v>11118.958984375</v>
      </c>
      <c r="Y23" s="9">
        <v>38247</v>
      </c>
      <c r="Z23" s="10">
        <v>12027.51171875</v>
      </c>
      <c r="AB23" s="11">
        <v>38277</v>
      </c>
      <c r="AC23" s="12">
        <v>10219.6767578125</v>
      </c>
      <c r="AE23" s="9">
        <v>38308</v>
      </c>
      <c r="AF23" s="10">
        <v>9906.181640625</v>
      </c>
      <c r="AH23" s="9">
        <v>38338</v>
      </c>
      <c r="AI23" s="10">
        <v>9713.4072265625</v>
      </c>
    </row>
    <row r="24" spans="1:35">
      <c r="A24" s="9">
        <v>38004</v>
      </c>
      <c r="B24" s="10">
        <v>13.209351599216461</v>
      </c>
      <c r="D24" s="9">
        <v>38035</v>
      </c>
      <c r="E24" s="10">
        <v>11982.251220703125</v>
      </c>
      <c r="G24" s="9">
        <v>38064</v>
      </c>
      <c r="H24" s="10">
        <v>12399.701416015625</v>
      </c>
      <c r="J24" s="9">
        <v>38095</v>
      </c>
      <c r="K24" s="10">
        <v>12012.060546875</v>
      </c>
      <c r="M24" s="9">
        <v>38125</v>
      </c>
      <c r="N24" s="10"/>
      <c r="P24" s="9">
        <v>38156</v>
      </c>
      <c r="Q24" s="10">
        <v>12753.7353515625</v>
      </c>
      <c r="S24" s="9">
        <v>38186</v>
      </c>
      <c r="T24" s="10">
        <v>12293.2802734375</v>
      </c>
      <c r="V24" s="9">
        <v>38217</v>
      </c>
      <c r="W24" s="10">
        <v>11282.744140625</v>
      </c>
      <c r="Y24" s="9">
        <v>38248</v>
      </c>
      <c r="Z24" s="10">
        <v>12328.81640625</v>
      </c>
      <c r="AB24" s="11">
        <v>38278</v>
      </c>
      <c r="AC24" s="12">
        <v>10556.521484375</v>
      </c>
      <c r="AE24" s="9">
        <v>38309</v>
      </c>
      <c r="AF24" s="10">
        <v>10048.7705078125</v>
      </c>
      <c r="AH24" s="9">
        <v>38339</v>
      </c>
      <c r="AI24" s="10">
        <v>9574.7333984375</v>
      </c>
    </row>
    <row r="25" spans="1:35">
      <c r="A25" s="9">
        <v>38005</v>
      </c>
      <c r="B25" s="10">
        <v>9547.0817464192714</v>
      </c>
      <c r="D25" s="9">
        <v>38036</v>
      </c>
      <c r="E25" s="10">
        <v>12043.285034179688</v>
      </c>
      <c r="G25" s="9">
        <v>38065</v>
      </c>
      <c r="H25" s="10">
        <v>12470.778605143229</v>
      </c>
      <c r="J25" s="9">
        <v>38096</v>
      </c>
      <c r="K25" s="10">
        <v>12291.7333984375</v>
      </c>
      <c r="M25" s="9">
        <v>38126</v>
      </c>
      <c r="N25" s="10"/>
      <c r="P25" s="9">
        <v>38157</v>
      </c>
      <c r="Q25" s="10">
        <v>12678.0224609375</v>
      </c>
      <c r="S25" s="9">
        <v>38187</v>
      </c>
      <c r="T25" s="10">
        <v>12195.93359375</v>
      </c>
      <c r="V25" s="9">
        <v>38218</v>
      </c>
      <c r="W25" s="10"/>
      <c r="Y25" s="9">
        <v>38249</v>
      </c>
      <c r="Z25" s="10">
        <v>10607.5107421875</v>
      </c>
      <c r="AB25" s="11">
        <v>38279</v>
      </c>
      <c r="AC25" s="12">
        <v>10731.123046875</v>
      </c>
      <c r="AE25" s="9">
        <v>38310</v>
      </c>
      <c r="AF25" s="10">
        <v>10065.732421875</v>
      </c>
      <c r="AH25" s="9">
        <v>38340</v>
      </c>
      <c r="AI25" s="10">
        <v>9736.3134765625</v>
      </c>
    </row>
    <row r="26" spans="1:35">
      <c r="A26" s="9">
        <v>38006</v>
      </c>
      <c r="B26" s="10"/>
      <c r="D26" s="9">
        <v>38037</v>
      </c>
      <c r="E26" s="10">
        <v>12130.328816731771</v>
      </c>
      <c r="G26" s="9">
        <v>38066</v>
      </c>
      <c r="H26" s="10">
        <v>12441.806681315104</v>
      </c>
      <c r="J26" s="9">
        <v>38097</v>
      </c>
      <c r="K26" s="10">
        <v>12019.78515625</v>
      </c>
      <c r="M26" s="9">
        <v>38127</v>
      </c>
      <c r="N26" s="10"/>
      <c r="P26" s="9">
        <v>38158</v>
      </c>
      <c r="Q26" s="10">
        <v>12534.322265625</v>
      </c>
      <c r="S26" s="9">
        <v>38188</v>
      </c>
      <c r="T26" s="10">
        <v>12149.5791015625</v>
      </c>
      <c r="V26" s="9">
        <v>38219</v>
      </c>
      <c r="W26" s="10">
        <v>11800.373046875</v>
      </c>
      <c r="Y26" s="9">
        <v>38250</v>
      </c>
      <c r="Z26" s="10">
        <v>10703.3115234375</v>
      </c>
      <c r="AB26" s="11">
        <v>38280</v>
      </c>
      <c r="AC26" s="12">
        <v>10222.7666015625</v>
      </c>
      <c r="AE26" s="9">
        <v>38311</v>
      </c>
      <c r="AF26" s="10">
        <v>9866.6708984375</v>
      </c>
      <c r="AH26" s="9">
        <v>38341</v>
      </c>
      <c r="AI26" s="10">
        <v>9701.4404296875</v>
      </c>
    </row>
    <row r="27" spans="1:35">
      <c r="A27" s="9">
        <v>38007</v>
      </c>
      <c r="B27" s="10">
        <v>9550.7570906929341</v>
      </c>
      <c r="D27" s="9">
        <v>38038</v>
      </c>
      <c r="E27" s="10">
        <v>12231.214558919271</v>
      </c>
      <c r="G27" s="9">
        <v>38067</v>
      </c>
      <c r="H27" s="10">
        <v>12638.428548177084</v>
      </c>
      <c r="J27" s="9">
        <v>38098</v>
      </c>
      <c r="K27" s="10">
        <v>11729.2958984375</v>
      </c>
      <c r="M27" s="9">
        <v>38128</v>
      </c>
      <c r="N27" s="10">
        <v>9427.0107421875</v>
      </c>
      <c r="P27" s="9">
        <v>38159</v>
      </c>
      <c r="Q27" s="10">
        <v>12532.77734375</v>
      </c>
      <c r="S27" s="9">
        <v>38189</v>
      </c>
      <c r="T27" s="10">
        <v>12053.779296875</v>
      </c>
      <c r="V27" s="9">
        <v>38220</v>
      </c>
      <c r="W27" s="10">
        <v>11801.91796875</v>
      </c>
      <c r="Y27" s="9">
        <v>38251</v>
      </c>
      <c r="Z27" s="10">
        <v>10894.9111328125</v>
      </c>
      <c r="AB27" s="11">
        <v>38281</v>
      </c>
      <c r="AC27" s="12">
        <v>10330.927734375</v>
      </c>
      <c r="AE27" s="9">
        <v>38312</v>
      </c>
      <c r="AF27" s="10">
        <v>10148.8349609375</v>
      </c>
      <c r="AH27" s="9">
        <v>38342</v>
      </c>
      <c r="AI27" s="10">
        <v>9567.0107421875</v>
      </c>
    </row>
    <row r="28" spans="1:35">
      <c r="A28" s="9">
        <v>38008</v>
      </c>
      <c r="B28" s="10"/>
      <c r="D28" s="9">
        <v>38039</v>
      </c>
      <c r="E28" s="10">
        <v>12098.910685221354</v>
      </c>
      <c r="G28" s="9">
        <v>38068</v>
      </c>
      <c r="H28" s="10">
        <v>12548.487345377604</v>
      </c>
      <c r="J28" s="9">
        <v>38099</v>
      </c>
      <c r="K28" s="10">
        <v>11384.7255859375</v>
      </c>
      <c r="M28" s="9">
        <v>38129</v>
      </c>
      <c r="N28" s="10">
        <v>9918.3701171875</v>
      </c>
      <c r="P28" s="9">
        <v>38160</v>
      </c>
      <c r="Q28" s="10">
        <v>12693.4755859375</v>
      </c>
      <c r="S28" s="9">
        <v>38190</v>
      </c>
      <c r="T28" s="10">
        <v>11786.466796875</v>
      </c>
      <c r="V28" s="9">
        <v>38221</v>
      </c>
      <c r="W28" s="10">
        <v>11812.734375</v>
      </c>
      <c r="Y28" s="9">
        <v>38252</v>
      </c>
      <c r="Z28" s="10">
        <v>10984.529296875</v>
      </c>
      <c r="AB28" s="11">
        <v>38282</v>
      </c>
      <c r="AC28" s="12">
        <v>10700.220703125</v>
      </c>
      <c r="AE28" s="9">
        <v>38313</v>
      </c>
      <c r="AF28" s="10">
        <v>10054.533203125</v>
      </c>
      <c r="AH28" s="9">
        <v>38343</v>
      </c>
      <c r="AI28" s="10">
        <v>9758.96484375</v>
      </c>
    </row>
    <row r="29" spans="1:35">
      <c r="A29" s="9">
        <v>38009</v>
      </c>
      <c r="B29" s="10">
        <v>9499.8900960286464</v>
      </c>
      <c r="D29" s="9">
        <v>38040</v>
      </c>
      <c r="E29" s="10">
        <v>11934.093709309896</v>
      </c>
      <c r="G29" s="9">
        <v>38069</v>
      </c>
      <c r="H29" s="10">
        <v>12524.987955729166</v>
      </c>
      <c r="J29" s="9">
        <v>38100</v>
      </c>
      <c r="K29" s="10">
        <v>11919.3505859375</v>
      </c>
      <c r="M29" s="9">
        <v>38130</v>
      </c>
      <c r="N29" s="10">
        <v>11060.2421875</v>
      </c>
      <c r="P29" s="9">
        <v>38161</v>
      </c>
      <c r="Q29" s="10">
        <v>12704.291015625</v>
      </c>
      <c r="S29" s="9">
        <v>38191</v>
      </c>
      <c r="T29" s="10">
        <v>12101.6787109375</v>
      </c>
      <c r="V29" s="9">
        <v>38222</v>
      </c>
      <c r="W29" s="10">
        <v>11812.734375</v>
      </c>
      <c r="Y29" s="9">
        <v>38253</v>
      </c>
      <c r="Z29" s="10">
        <v>10947.4453125</v>
      </c>
      <c r="AB29" s="11">
        <v>38283</v>
      </c>
      <c r="AC29" s="12">
        <v>10541.0693359375</v>
      </c>
      <c r="AE29" s="9">
        <v>38314</v>
      </c>
      <c r="AF29" s="10">
        <v>9778.1484375</v>
      </c>
      <c r="AH29" s="9">
        <v>38344</v>
      </c>
      <c r="AI29" s="10">
        <v>9968.83203125</v>
      </c>
    </row>
    <row r="30" spans="1:35">
      <c r="A30" s="9">
        <v>38010</v>
      </c>
      <c r="B30" s="10">
        <v>9487.7219034830723</v>
      </c>
      <c r="D30" s="9">
        <v>38041</v>
      </c>
      <c r="E30" s="10">
        <v>12226.450927734375</v>
      </c>
      <c r="G30" s="9">
        <v>38070</v>
      </c>
      <c r="H30" s="10">
        <v>12502.003702799479</v>
      </c>
      <c r="J30" s="9">
        <v>38101</v>
      </c>
      <c r="K30" s="10">
        <v>11936.34765625</v>
      </c>
      <c r="M30" s="9">
        <v>38131</v>
      </c>
      <c r="N30" s="10">
        <v>11118.958984375</v>
      </c>
      <c r="P30" s="9">
        <v>38162</v>
      </c>
      <c r="Q30" s="10">
        <v>12800.0888671875</v>
      </c>
      <c r="S30" s="9">
        <v>38192</v>
      </c>
      <c r="T30" s="10">
        <v>12199.0234375</v>
      </c>
      <c r="V30" s="9">
        <v>38223</v>
      </c>
      <c r="W30" s="10">
        <v>11761.74609375</v>
      </c>
      <c r="Y30" s="9">
        <v>38254</v>
      </c>
      <c r="Z30" s="10">
        <v>10269.1220703125</v>
      </c>
      <c r="AB30" s="11">
        <v>38284</v>
      </c>
      <c r="AC30" s="12">
        <v>10633.7783203125</v>
      </c>
      <c r="AE30" s="9">
        <v>38315</v>
      </c>
      <c r="AF30" s="10">
        <v>10030.7685546875</v>
      </c>
      <c r="AH30" s="9">
        <v>38345</v>
      </c>
      <c r="AI30" s="10">
        <v>9906.5380859375</v>
      </c>
    </row>
    <row r="31" spans="1:35">
      <c r="A31" s="9">
        <v>38011</v>
      </c>
      <c r="B31" s="10">
        <v>9528.5398356119786</v>
      </c>
      <c r="D31" s="9">
        <v>38042</v>
      </c>
      <c r="E31" s="10">
        <v>11965.189778645834</v>
      </c>
      <c r="G31" s="9">
        <v>38071</v>
      </c>
      <c r="H31" s="10">
        <v>12456.743408203125</v>
      </c>
      <c r="J31" s="9">
        <v>38102</v>
      </c>
      <c r="K31" s="10">
        <v>12182.02734375</v>
      </c>
      <c r="M31" s="9">
        <v>38132</v>
      </c>
      <c r="N31" s="10">
        <v>11163.7685546875</v>
      </c>
      <c r="P31" s="9">
        <v>38163</v>
      </c>
      <c r="Q31" s="10">
        <v>12707.37890625</v>
      </c>
      <c r="S31" s="9">
        <v>38193</v>
      </c>
      <c r="T31" s="10">
        <v>12229.9267578125</v>
      </c>
      <c r="V31" s="9">
        <v>38224</v>
      </c>
      <c r="W31" s="10">
        <v>11573.236328125</v>
      </c>
      <c r="Y31" s="9">
        <v>38255</v>
      </c>
      <c r="Z31" s="10"/>
      <c r="AB31" s="11">
        <v>38285</v>
      </c>
      <c r="AC31" s="12"/>
      <c r="AE31" s="9">
        <v>38316</v>
      </c>
      <c r="AF31" s="10">
        <v>10084.2236328125</v>
      </c>
      <c r="AH31" s="9">
        <v>38346</v>
      </c>
      <c r="AI31" s="10">
        <v>10275.099609375</v>
      </c>
    </row>
    <row r="32" spans="1:35">
      <c r="A32" s="9">
        <v>38012</v>
      </c>
      <c r="B32" s="10">
        <v>9566.6119650135861</v>
      </c>
      <c r="D32" s="9">
        <v>38043</v>
      </c>
      <c r="E32" s="10">
        <v>11965.189778645834</v>
      </c>
      <c r="G32" s="9">
        <v>38072</v>
      </c>
      <c r="H32" s="10">
        <v>12388.563395182291</v>
      </c>
      <c r="J32" s="9">
        <v>38103</v>
      </c>
      <c r="K32" s="10">
        <v>12001.244140625</v>
      </c>
      <c r="M32" s="9">
        <v>38133</v>
      </c>
      <c r="N32" s="10">
        <v>11208.578125</v>
      </c>
      <c r="P32" s="9">
        <v>38164</v>
      </c>
      <c r="Q32" s="10">
        <v>12943.7900390625</v>
      </c>
      <c r="S32" s="9">
        <v>38194</v>
      </c>
      <c r="T32" s="10">
        <v>12063.048828125</v>
      </c>
      <c r="V32" s="9">
        <v>38225</v>
      </c>
      <c r="W32" s="10">
        <v>11701.484375</v>
      </c>
      <c r="Y32" s="9">
        <v>38256</v>
      </c>
      <c r="Z32" s="10"/>
      <c r="AB32" s="11">
        <v>38286</v>
      </c>
      <c r="AC32" s="12">
        <v>10558.06640625</v>
      </c>
      <c r="AE32" s="9">
        <v>38317</v>
      </c>
      <c r="AF32" s="10">
        <v>10152.7314453125</v>
      </c>
      <c r="AH32" s="9">
        <v>38347</v>
      </c>
      <c r="AI32" s="10"/>
    </row>
    <row r="33" spans="1:35">
      <c r="A33" s="9">
        <v>38013</v>
      </c>
      <c r="B33" s="10"/>
      <c r="D33" s="9">
        <v>38044</v>
      </c>
      <c r="E33" s="10">
        <v>12342.079956054688</v>
      </c>
      <c r="G33" s="9">
        <v>38073</v>
      </c>
      <c r="H33" s="10">
        <v>12432.746008831522</v>
      </c>
      <c r="J33" s="9">
        <v>38104</v>
      </c>
      <c r="K33" s="10">
        <v>11899.263671875</v>
      </c>
      <c r="M33" s="9">
        <v>38134</v>
      </c>
      <c r="N33" s="10">
        <v>11455.8017578125</v>
      </c>
      <c r="P33" s="9">
        <v>38165</v>
      </c>
      <c r="Q33" s="10">
        <v>12945.3359375</v>
      </c>
      <c r="S33" s="9">
        <v>38195</v>
      </c>
      <c r="T33" s="10">
        <v>12109.4052734375</v>
      </c>
      <c r="V33" s="9">
        <v>38226</v>
      </c>
      <c r="W33" s="10">
        <v>11390.90625</v>
      </c>
      <c r="Y33" s="9">
        <v>38257</v>
      </c>
      <c r="Z33" s="10"/>
      <c r="AB33" s="11">
        <v>38287</v>
      </c>
      <c r="AC33" s="12">
        <v>10522.5283203125</v>
      </c>
      <c r="AE33" s="9">
        <v>38318</v>
      </c>
      <c r="AF33" s="10">
        <v>10125.73046875</v>
      </c>
      <c r="AH33" s="9">
        <v>38348</v>
      </c>
      <c r="AI33" s="10">
        <v>9877.8193359375</v>
      </c>
    </row>
    <row r="34" spans="1:35">
      <c r="A34" s="9">
        <v>38014</v>
      </c>
      <c r="B34" s="10">
        <v>10785.977091471354</v>
      </c>
      <c r="D34" s="9">
        <v>38045</v>
      </c>
      <c r="E34" s="10">
        <v>12560.204833984375</v>
      </c>
      <c r="G34" s="9">
        <v>38074</v>
      </c>
      <c r="H34" s="10">
        <v>12281.110310872396</v>
      </c>
      <c r="J34" s="9">
        <v>38105</v>
      </c>
      <c r="K34" s="10">
        <v>13413.51953125</v>
      </c>
      <c r="M34" s="9">
        <v>38135</v>
      </c>
      <c r="N34" s="10">
        <v>11083.4189453125</v>
      </c>
      <c r="P34" s="9">
        <v>38166</v>
      </c>
      <c r="Q34" s="10">
        <v>12962.3330078125</v>
      </c>
      <c r="S34" s="9">
        <v>38196</v>
      </c>
      <c r="T34" s="10">
        <v>11639.6767578125</v>
      </c>
      <c r="V34" s="9">
        <v>38227</v>
      </c>
      <c r="W34" s="10">
        <v>11571.689453125</v>
      </c>
      <c r="Y34" s="9">
        <v>38258</v>
      </c>
      <c r="Z34" s="10"/>
      <c r="AB34" s="11">
        <v>38288</v>
      </c>
      <c r="AC34" s="12">
        <v>8739.853515625</v>
      </c>
      <c r="AE34" s="9">
        <v>38319</v>
      </c>
      <c r="AF34" s="10">
        <v>6492.35595703125</v>
      </c>
      <c r="AH34" s="9">
        <v>38349</v>
      </c>
      <c r="AI34" s="10">
        <v>10020.044921875</v>
      </c>
    </row>
    <row r="35" spans="1:35">
      <c r="A35" s="9">
        <v>38015</v>
      </c>
      <c r="B35" s="10">
        <v>11782.925618489584</v>
      </c>
      <c r="D35" s="9">
        <v>38046</v>
      </c>
      <c r="E35" s="10">
        <v>12414.8310546875</v>
      </c>
      <c r="G35" s="9">
        <v>38075</v>
      </c>
      <c r="H35" s="10">
        <v>12224.068318684896</v>
      </c>
      <c r="J35" s="9">
        <v>38106</v>
      </c>
      <c r="K35" s="10">
        <v>12897.435546875</v>
      </c>
      <c r="M35" s="9">
        <v>38136</v>
      </c>
      <c r="N35" s="10">
        <v>11241.025390625</v>
      </c>
      <c r="P35" s="9">
        <v>38167</v>
      </c>
      <c r="Q35" s="10">
        <v>10839.283203125</v>
      </c>
      <c r="S35" s="9">
        <v>38197</v>
      </c>
      <c r="T35" s="10">
        <v>11794.193359375</v>
      </c>
      <c r="V35" s="9">
        <v>38228</v>
      </c>
      <c r="W35" s="10"/>
      <c r="Y35" s="9">
        <v>38259</v>
      </c>
      <c r="Z35" s="10"/>
      <c r="AB35" s="11">
        <v>38289</v>
      </c>
      <c r="AC35" s="12">
        <v>10099.2275390625</v>
      </c>
      <c r="AE35" s="9">
        <v>38320</v>
      </c>
      <c r="AF35" s="10">
        <v>9251.841796875</v>
      </c>
      <c r="AH35" s="9">
        <v>38350</v>
      </c>
      <c r="AI35" s="10">
        <v>9883.5751953125</v>
      </c>
    </row>
    <row r="36" spans="1:35">
      <c r="A36" s="9">
        <v>38016</v>
      </c>
      <c r="B36" s="10">
        <v>11600.91943359375</v>
      </c>
      <c r="G36" s="9">
        <v>38076</v>
      </c>
      <c r="H36" s="10"/>
      <c r="J36" s="9">
        <v>38107</v>
      </c>
      <c r="K36" s="10">
        <v>13359.439453125</v>
      </c>
      <c r="M36" s="9">
        <v>38137</v>
      </c>
      <c r="N36" s="10">
        <v>11275.0205078125</v>
      </c>
      <c r="P36" s="9">
        <v>38168</v>
      </c>
      <c r="Q36" s="10">
        <v>12365.900390625</v>
      </c>
      <c r="S36" s="9">
        <v>38198</v>
      </c>
      <c r="T36" s="10">
        <v>11951.798828125</v>
      </c>
      <c r="V36" s="9">
        <v>38229</v>
      </c>
      <c r="W36" s="10"/>
      <c r="Y36" s="9">
        <v>38260</v>
      </c>
      <c r="Z36" s="10"/>
      <c r="AB36" s="11">
        <v>38290</v>
      </c>
      <c r="AC36" s="12">
        <v>9619.248046875</v>
      </c>
      <c r="AE36" s="9">
        <v>38321</v>
      </c>
      <c r="AF36" s="10">
        <v>9518.474609375</v>
      </c>
      <c r="AH36" s="9">
        <v>38351</v>
      </c>
      <c r="AI36" s="10">
        <v>9811.326171875</v>
      </c>
    </row>
    <row r="37" spans="1:35">
      <c r="A37" s="9">
        <v>38017</v>
      </c>
      <c r="B37" s="10">
        <v>11865.527425130209</v>
      </c>
      <c r="G37" s="9">
        <v>38077</v>
      </c>
      <c r="H37" s="10"/>
      <c r="M37" s="9">
        <v>38138</v>
      </c>
      <c r="N37" s="10">
        <v>10967.533203125</v>
      </c>
      <c r="S37" s="9">
        <v>38199</v>
      </c>
      <c r="T37" s="10">
        <v>11970.3408203125</v>
      </c>
      <c r="V37" s="9">
        <v>38230</v>
      </c>
      <c r="W37" s="10"/>
      <c r="Z37" s="13"/>
      <c r="AB37" s="11">
        <v>38291</v>
      </c>
      <c r="AC37" s="12">
        <v>9740.6533203125</v>
      </c>
      <c r="AE37" s="14"/>
      <c r="AF37" s="10"/>
      <c r="AH37" s="9">
        <v>38352</v>
      </c>
      <c r="AI37" s="10">
        <v>9929.654296875</v>
      </c>
    </row>
    <row r="38" spans="1:35">
      <c r="A38" s="2" t="s">
        <v>14</v>
      </c>
      <c r="B38" s="15">
        <v>9464.8334415078971</v>
      </c>
      <c r="C38" s="13"/>
      <c r="E38" s="15">
        <v>11979.522890097614</v>
      </c>
      <c r="H38" s="15">
        <v>12398.62522297201</v>
      </c>
      <c r="K38" s="24">
        <v>12099.00087890625</v>
      </c>
      <c r="N38" s="24">
        <v>11126.394592285156</v>
      </c>
      <c r="Q38" s="24">
        <v>12597.468619791667</v>
      </c>
      <c r="T38" s="24">
        <v>12022.377488659275</v>
      </c>
      <c r="W38" s="24">
        <v>11613.74515964674</v>
      </c>
      <c r="Z38" s="24">
        <v>11708.951280381945</v>
      </c>
      <c r="AC38" s="24">
        <v>10182.382039388021</v>
      </c>
      <c r="AF38" s="24">
        <v>9683.528638756794</v>
      </c>
      <c r="AI38" s="24">
        <v>9734.7069010416672</v>
      </c>
    </row>
    <row r="41" spans="1:35">
      <c r="A41" s="3" t="s">
        <v>9</v>
      </c>
      <c r="B41" s="4" t="s">
        <v>10</v>
      </c>
      <c r="C41" s="5"/>
      <c r="D41" s="3" t="s">
        <v>9</v>
      </c>
      <c r="E41" s="4" t="s">
        <v>10</v>
      </c>
      <c r="F41" s="5"/>
      <c r="G41" s="3" t="s">
        <v>9</v>
      </c>
      <c r="H41" s="4" t="s">
        <v>10</v>
      </c>
      <c r="I41" s="5"/>
      <c r="J41" s="3" t="s">
        <v>9</v>
      </c>
      <c r="K41" s="4" t="s">
        <v>10</v>
      </c>
      <c r="L41" s="5"/>
      <c r="M41" s="3" t="s">
        <v>9</v>
      </c>
      <c r="N41" s="4" t="s">
        <v>10</v>
      </c>
      <c r="O41" s="5"/>
      <c r="P41" s="3" t="s">
        <v>9</v>
      </c>
      <c r="Q41" s="4" t="s">
        <v>10</v>
      </c>
      <c r="R41" s="5"/>
      <c r="S41" s="3" t="s">
        <v>9</v>
      </c>
      <c r="T41" s="4" t="s">
        <v>10</v>
      </c>
      <c r="U41" s="5"/>
      <c r="V41" s="3" t="s">
        <v>9</v>
      </c>
      <c r="W41" s="4" t="s">
        <v>10</v>
      </c>
      <c r="X41" s="5"/>
      <c r="Y41" s="3" t="s">
        <v>9</v>
      </c>
      <c r="Z41" s="4" t="s">
        <v>10</v>
      </c>
      <c r="AA41" s="5"/>
      <c r="AB41" s="3" t="s">
        <v>9</v>
      </c>
      <c r="AC41" s="4" t="s">
        <v>10</v>
      </c>
      <c r="AD41" s="5"/>
      <c r="AE41" s="3" t="s">
        <v>9</v>
      </c>
      <c r="AF41" s="4" t="s">
        <v>10</v>
      </c>
      <c r="AG41" s="5"/>
      <c r="AH41" s="3" t="s">
        <v>9</v>
      </c>
      <c r="AI41" s="4" t="s">
        <v>10</v>
      </c>
    </row>
    <row r="42" spans="1:35">
      <c r="A42" s="3"/>
      <c r="B42" s="7" t="s">
        <v>11</v>
      </c>
      <c r="C42" s="5"/>
      <c r="D42" s="3"/>
      <c r="E42" s="7" t="s">
        <v>11</v>
      </c>
      <c r="F42" s="5"/>
      <c r="G42" s="3"/>
      <c r="H42" s="7" t="s">
        <v>11</v>
      </c>
      <c r="I42" s="5"/>
      <c r="J42" s="3"/>
      <c r="K42" s="7" t="s">
        <v>11</v>
      </c>
      <c r="L42" s="5"/>
      <c r="M42" s="3"/>
      <c r="N42" s="7" t="s">
        <v>11</v>
      </c>
      <c r="O42" s="5"/>
      <c r="P42" s="3"/>
      <c r="Q42" s="7" t="s">
        <v>11</v>
      </c>
      <c r="R42" s="5"/>
      <c r="S42" s="3"/>
      <c r="T42" s="7" t="s">
        <v>11</v>
      </c>
      <c r="U42" s="5"/>
      <c r="V42" s="3"/>
      <c r="W42" s="7" t="s">
        <v>11</v>
      </c>
      <c r="X42" s="5"/>
      <c r="Y42" s="3"/>
      <c r="Z42" s="7" t="s">
        <v>11</v>
      </c>
      <c r="AA42" s="5"/>
      <c r="AB42" s="3"/>
      <c r="AC42" s="7" t="s">
        <v>11</v>
      </c>
      <c r="AD42" s="5"/>
      <c r="AE42" s="3"/>
      <c r="AF42" s="7" t="s">
        <v>11</v>
      </c>
      <c r="AG42" s="5"/>
      <c r="AH42" s="3"/>
      <c r="AI42" s="7" t="s">
        <v>11</v>
      </c>
    </row>
    <row r="43" spans="1:35">
      <c r="A43" s="96">
        <v>38353</v>
      </c>
      <c r="B43" s="97">
        <v>10568.8828125</v>
      </c>
      <c r="C43" s="98"/>
      <c r="D43" s="96">
        <v>38384</v>
      </c>
      <c r="E43" s="25">
        <v>9738.3515625</v>
      </c>
      <c r="F43" s="98"/>
      <c r="G43" s="96">
        <v>38412</v>
      </c>
      <c r="H43" s="25">
        <v>9932.4169921875</v>
      </c>
      <c r="I43" s="98"/>
      <c r="J43" s="96">
        <v>38443</v>
      </c>
      <c r="K43" s="25">
        <v>9436.3125</v>
      </c>
      <c r="L43" s="98"/>
      <c r="M43" s="96">
        <v>38473</v>
      </c>
      <c r="N43" s="97">
        <v>9238.9384765625</v>
      </c>
      <c r="O43" s="98"/>
      <c r="P43" s="96">
        <v>38504</v>
      </c>
      <c r="Q43" s="97">
        <v>9172.171875</v>
      </c>
      <c r="R43" s="98"/>
      <c r="S43" s="96">
        <v>38534</v>
      </c>
      <c r="T43" s="97">
        <v>8989.6826171875</v>
      </c>
      <c r="U43" s="98"/>
      <c r="V43" s="96">
        <v>38565</v>
      </c>
      <c r="W43" s="97">
        <v>10014.2177734375</v>
      </c>
      <c r="X43" s="98"/>
      <c r="Y43" s="96">
        <v>38596</v>
      </c>
      <c r="Z43" s="97">
        <v>9738.3515625</v>
      </c>
      <c r="AA43" s="98"/>
      <c r="AB43" s="96">
        <v>38626</v>
      </c>
      <c r="AC43" s="97">
        <v>10014.2177734375</v>
      </c>
      <c r="AD43" s="98"/>
      <c r="AE43" s="96">
        <v>38657</v>
      </c>
      <c r="AF43" s="97">
        <v>8989.6826171875</v>
      </c>
      <c r="AG43" s="98"/>
      <c r="AH43" s="96">
        <v>38687</v>
      </c>
      <c r="AI43" s="97"/>
    </row>
    <row r="44" spans="1:35">
      <c r="A44" s="96">
        <v>38354</v>
      </c>
      <c r="B44" s="97">
        <v>10830.0146484375</v>
      </c>
      <c r="C44" s="98"/>
      <c r="D44" s="96">
        <v>38385</v>
      </c>
      <c r="E44" s="25">
        <v>11791.17578125</v>
      </c>
      <c r="F44" s="98"/>
      <c r="G44" s="96">
        <v>38413</v>
      </c>
      <c r="H44" s="25">
        <v>11380.521484375</v>
      </c>
      <c r="I44" s="98"/>
      <c r="J44" s="96">
        <v>38444</v>
      </c>
      <c r="K44" s="25">
        <v>11001.9716796875</v>
      </c>
      <c r="L44" s="98"/>
      <c r="M44" s="96">
        <v>38474</v>
      </c>
      <c r="N44" s="97">
        <v>11740.107421875</v>
      </c>
      <c r="O44" s="98"/>
      <c r="P44" s="96">
        <v>38505</v>
      </c>
      <c r="Q44" s="97"/>
      <c r="R44" s="98"/>
      <c r="S44" s="96">
        <v>38535</v>
      </c>
      <c r="T44" s="97">
        <v>9354.2255859375</v>
      </c>
      <c r="U44" s="98"/>
      <c r="V44" s="96">
        <v>38566</v>
      </c>
      <c r="W44" s="97">
        <v>10190.9130859375</v>
      </c>
      <c r="X44" s="98"/>
      <c r="Y44" s="96">
        <v>38597</v>
      </c>
      <c r="Z44" s="97"/>
      <c r="AA44" s="98"/>
      <c r="AB44" s="96">
        <v>38627</v>
      </c>
      <c r="AC44" s="97">
        <v>10190.9130859375</v>
      </c>
      <c r="AD44" s="98"/>
      <c r="AE44" s="96">
        <v>38658</v>
      </c>
      <c r="AF44" s="97">
        <v>9354.2255859375</v>
      </c>
      <c r="AG44" s="98"/>
      <c r="AH44" s="96">
        <v>38688</v>
      </c>
      <c r="AI44" s="97"/>
    </row>
    <row r="45" spans="1:35">
      <c r="A45" s="96">
        <v>38355</v>
      </c>
      <c r="B45" s="97">
        <v>10830.0146484375</v>
      </c>
      <c r="C45" s="98"/>
      <c r="D45" s="96">
        <v>38386</v>
      </c>
      <c r="E45" s="25">
        <v>9795.322265625</v>
      </c>
      <c r="F45" s="98"/>
      <c r="G45" s="96">
        <v>38414</v>
      </c>
      <c r="H45" s="25">
        <v>9917.2373046875</v>
      </c>
      <c r="I45" s="98"/>
      <c r="J45" s="96">
        <v>38445</v>
      </c>
      <c r="K45" s="25">
        <v>9295.2568359375</v>
      </c>
      <c r="L45" s="98"/>
      <c r="M45" s="96">
        <v>38475</v>
      </c>
      <c r="N45" s="97">
        <v>9307.4990234375</v>
      </c>
      <c r="O45" s="98"/>
      <c r="P45" s="96">
        <v>38506</v>
      </c>
      <c r="Q45" s="97">
        <v>9330.7626953125</v>
      </c>
      <c r="R45" s="98"/>
      <c r="S45" s="96">
        <v>38536</v>
      </c>
      <c r="T45" s="97">
        <v>9376.3623046875</v>
      </c>
      <c r="U45" s="98"/>
      <c r="V45" s="96">
        <v>38567</v>
      </c>
      <c r="W45" s="97">
        <v>10139.0546875</v>
      </c>
      <c r="X45" s="98"/>
      <c r="Y45" s="96">
        <v>38598</v>
      </c>
      <c r="Z45" s="97"/>
      <c r="AA45" s="98"/>
      <c r="AB45" s="96">
        <v>38628</v>
      </c>
      <c r="AC45" s="97">
        <v>10139.0546875</v>
      </c>
      <c r="AD45" s="98"/>
      <c r="AE45" s="96">
        <v>38659</v>
      </c>
      <c r="AF45" s="97">
        <v>9376.3623046875</v>
      </c>
      <c r="AG45" s="98"/>
      <c r="AH45" s="96">
        <v>38689</v>
      </c>
      <c r="AI45" s="25"/>
    </row>
    <row r="46" spans="1:35">
      <c r="A46" s="96">
        <v>38356</v>
      </c>
      <c r="B46" s="97">
        <v>9508.9033203125</v>
      </c>
      <c r="C46" s="98"/>
      <c r="D46" s="96">
        <v>38387</v>
      </c>
      <c r="E46" s="25">
        <v>9954.9755859375</v>
      </c>
      <c r="F46" s="98"/>
      <c r="G46" s="96">
        <v>38415</v>
      </c>
      <c r="H46" s="25"/>
      <c r="I46" s="98"/>
      <c r="J46" s="96">
        <v>38446</v>
      </c>
      <c r="K46" s="25">
        <v>9080.4921875</v>
      </c>
      <c r="L46" s="98"/>
      <c r="M46" s="96">
        <v>38476</v>
      </c>
      <c r="N46" s="97">
        <v>9200.986328125</v>
      </c>
      <c r="O46" s="98"/>
      <c r="P46" s="96">
        <v>38507</v>
      </c>
      <c r="Q46" s="97">
        <v>9200.1591796875</v>
      </c>
      <c r="R46" s="98"/>
      <c r="S46" s="96">
        <v>38537</v>
      </c>
      <c r="T46" s="97">
        <v>9902.9560546875</v>
      </c>
      <c r="U46" s="98"/>
      <c r="V46" s="96">
        <v>38568</v>
      </c>
      <c r="W46" s="97">
        <v>9760.455078125</v>
      </c>
      <c r="X46" s="98"/>
      <c r="Y46" s="96">
        <v>38599</v>
      </c>
      <c r="Z46" s="97"/>
      <c r="AA46" s="98"/>
      <c r="AB46" s="96">
        <v>38629</v>
      </c>
      <c r="AC46" s="97">
        <v>9760.455078125</v>
      </c>
      <c r="AD46" s="98"/>
      <c r="AE46" s="96">
        <v>38660</v>
      </c>
      <c r="AF46" s="97">
        <v>9902.9560546875</v>
      </c>
      <c r="AG46" s="98"/>
      <c r="AH46" s="96">
        <v>38690</v>
      </c>
      <c r="AI46" s="25"/>
    </row>
    <row r="47" spans="1:35">
      <c r="A47" s="96">
        <v>38357</v>
      </c>
      <c r="B47" s="97">
        <v>10561.15625</v>
      </c>
      <c r="C47" s="98"/>
      <c r="D47" s="96">
        <v>38388</v>
      </c>
      <c r="E47" s="25">
        <v>9812.8603515625</v>
      </c>
      <c r="F47" s="98"/>
      <c r="G47" s="96">
        <v>38416</v>
      </c>
      <c r="H47" s="25">
        <v>9834.822265625</v>
      </c>
      <c r="I47" s="98"/>
      <c r="J47" s="96">
        <v>38447</v>
      </c>
      <c r="K47" s="25">
        <v>9179.5185546875</v>
      </c>
      <c r="L47" s="98"/>
      <c r="M47" s="96">
        <v>38477</v>
      </c>
      <c r="N47" s="97">
        <v>8963.48828125</v>
      </c>
      <c r="O47" s="98"/>
      <c r="P47" s="96">
        <v>38508</v>
      </c>
      <c r="Q47" s="97">
        <v>9134.248046875</v>
      </c>
      <c r="R47" s="98"/>
      <c r="S47" s="96">
        <v>38538</v>
      </c>
      <c r="T47" s="97">
        <v>9713.91796875</v>
      </c>
      <c r="U47" s="98"/>
      <c r="V47" s="96">
        <v>38569</v>
      </c>
      <c r="W47" s="97">
        <v>9827.3662109375</v>
      </c>
      <c r="X47" s="98"/>
      <c r="Y47" s="96">
        <v>38600</v>
      </c>
      <c r="Z47" s="97"/>
      <c r="AA47" s="98"/>
      <c r="AB47" s="96">
        <v>38630</v>
      </c>
      <c r="AC47" s="97">
        <v>9827.3662109375</v>
      </c>
      <c r="AD47" s="98"/>
      <c r="AE47" s="96">
        <v>38661</v>
      </c>
      <c r="AF47" s="97">
        <v>9713.91796875</v>
      </c>
      <c r="AG47" s="98"/>
      <c r="AH47" s="96">
        <v>38691</v>
      </c>
      <c r="AI47" s="25"/>
    </row>
    <row r="48" spans="1:35">
      <c r="A48" s="96">
        <v>38358</v>
      </c>
      <c r="B48" s="97">
        <v>10003.353515625</v>
      </c>
      <c r="C48" s="98"/>
      <c r="D48" s="96">
        <v>38389</v>
      </c>
      <c r="E48" s="25">
        <v>9746.25</v>
      </c>
      <c r="F48" s="98"/>
      <c r="G48" s="96">
        <v>38417</v>
      </c>
      <c r="H48" s="25">
        <v>9973.16015625</v>
      </c>
      <c r="I48" s="98"/>
      <c r="J48" s="96">
        <v>38448</v>
      </c>
      <c r="K48" s="25">
        <v>9209.025390625</v>
      </c>
      <c r="L48" s="98"/>
      <c r="M48" s="96">
        <v>38478</v>
      </c>
      <c r="N48" s="97">
        <v>9317.0556640625</v>
      </c>
      <c r="O48" s="98"/>
      <c r="P48" s="96">
        <v>38509</v>
      </c>
      <c r="Q48" s="97">
        <v>8942.5986328125</v>
      </c>
      <c r="R48" s="98"/>
      <c r="S48" s="96">
        <v>38539</v>
      </c>
      <c r="T48" s="97">
        <v>9543.107421875</v>
      </c>
      <c r="U48" s="98"/>
      <c r="V48" s="96">
        <v>38570</v>
      </c>
      <c r="W48" s="25">
        <v>9238.9384765625</v>
      </c>
      <c r="X48" s="98"/>
      <c r="Y48" s="96">
        <v>38601</v>
      </c>
      <c r="Z48" s="97"/>
      <c r="AA48" s="98"/>
      <c r="AB48" s="96">
        <v>38631</v>
      </c>
      <c r="AC48" s="97">
        <v>9143.0537109375</v>
      </c>
      <c r="AD48" s="98"/>
      <c r="AE48" s="96">
        <v>38662</v>
      </c>
      <c r="AF48" s="97">
        <v>9543.107421875</v>
      </c>
      <c r="AG48" s="98"/>
      <c r="AH48" s="96">
        <v>38692</v>
      </c>
      <c r="AI48" s="25">
        <v>9200.986328125</v>
      </c>
    </row>
    <row r="49" spans="1:35">
      <c r="A49" s="96">
        <v>38359</v>
      </c>
      <c r="B49" s="97">
        <v>10108.42578125</v>
      </c>
      <c r="C49" s="98"/>
      <c r="D49" s="96">
        <v>38390</v>
      </c>
      <c r="E49" s="25">
        <v>10181.234375</v>
      </c>
      <c r="F49" s="98"/>
      <c r="G49" s="96">
        <v>38418</v>
      </c>
      <c r="H49" s="25"/>
      <c r="I49" s="98"/>
      <c r="J49" s="96">
        <v>38449</v>
      </c>
      <c r="K49" s="25">
        <v>9026.4130859375</v>
      </c>
      <c r="L49" s="98"/>
      <c r="M49" s="96">
        <v>38479</v>
      </c>
      <c r="N49" s="97">
        <v>9231.2314453125</v>
      </c>
      <c r="O49" s="98"/>
      <c r="P49" s="96">
        <v>38510</v>
      </c>
      <c r="Q49" s="97">
        <v>9120.095703125</v>
      </c>
      <c r="R49" s="98"/>
      <c r="S49" s="96">
        <v>38540</v>
      </c>
      <c r="T49" s="97">
        <v>10014.2177734375</v>
      </c>
      <c r="U49" s="98"/>
      <c r="V49" s="96">
        <v>38571</v>
      </c>
      <c r="W49" s="25">
        <v>11740.107421875</v>
      </c>
      <c r="X49" s="98"/>
      <c r="Y49" s="96">
        <v>38602</v>
      </c>
      <c r="Z49" s="25">
        <v>9238.9384765625</v>
      </c>
      <c r="AA49" s="98"/>
      <c r="AB49" s="96">
        <v>38632</v>
      </c>
      <c r="AC49" s="97">
        <v>8481.490234375</v>
      </c>
      <c r="AD49" s="98"/>
      <c r="AE49" s="96">
        <v>38663</v>
      </c>
      <c r="AF49" s="97">
        <v>10014.2177734375</v>
      </c>
      <c r="AG49" s="98"/>
      <c r="AH49" s="96">
        <v>38693</v>
      </c>
      <c r="AI49" s="25">
        <v>8963.48828125</v>
      </c>
    </row>
    <row r="50" spans="1:35">
      <c r="A50" s="96">
        <v>38360</v>
      </c>
      <c r="B50" s="97">
        <v>9434.7353515625</v>
      </c>
      <c r="C50" s="98"/>
      <c r="D50" s="96">
        <v>38391</v>
      </c>
      <c r="E50" s="25">
        <v>36.589599609375</v>
      </c>
      <c r="F50" s="98"/>
      <c r="G50" s="96">
        <v>38419</v>
      </c>
      <c r="H50" s="25">
        <v>10069.8916015625</v>
      </c>
      <c r="I50" s="98"/>
      <c r="J50" s="96">
        <v>38450</v>
      </c>
      <c r="K50" s="25">
        <v>8715.60546875</v>
      </c>
      <c r="L50" s="98"/>
      <c r="M50" s="96">
        <v>38480</v>
      </c>
      <c r="N50" s="97">
        <v>9348.0751953125</v>
      </c>
      <c r="O50" s="98"/>
      <c r="P50" s="96">
        <v>38511</v>
      </c>
      <c r="Q50" s="97">
        <v>9094.9111328125</v>
      </c>
      <c r="R50" s="98"/>
      <c r="S50" s="96">
        <v>38541</v>
      </c>
      <c r="T50" s="97">
        <v>10190.9130859375</v>
      </c>
      <c r="U50" s="98"/>
      <c r="V50" s="96">
        <v>38572</v>
      </c>
      <c r="W50" s="25">
        <v>9307.4990234375</v>
      </c>
      <c r="X50" s="98"/>
      <c r="Y50" s="96">
        <v>38603</v>
      </c>
      <c r="Z50" s="25">
        <v>11740.107421875</v>
      </c>
      <c r="AA50" s="98"/>
      <c r="AB50" s="96">
        <v>38633</v>
      </c>
      <c r="AC50" s="97">
        <v>8717.572265625</v>
      </c>
      <c r="AD50" s="98"/>
      <c r="AE50" s="96">
        <v>38664</v>
      </c>
      <c r="AF50" s="97">
        <v>10190.9130859375</v>
      </c>
      <c r="AG50" s="98"/>
      <c r="AH50" s="96">
        <v>38694</v>
      </c>
      <c r="AI50" s="25">
        <v>9317.0556640625</v>
      </c>
    </row>
    <row r="51" spans="1:35">
      <c r="A51" s="96">
        <v>38361</v>
      </c>
      <c r="B51" s="97">
        <v>10587.423828125</v>
      </c>
      <c r="C51" s="98"/>
      <c r="D51" s="96">
        <v>38392</v>
      </c>
      <c r="E51" s="25">
        <v>9619.5791015625</v>
      </c>
      <c r="F51" s="98"/>
      <c r="G51" s="96">
        <v>38420</v>
      </c>
      <c r="H51" s="25">
        <v>9772.978515625</v>
      </c>
      <c r="I51" s="98"/>
      <c r="J51" s="96">
        <v>38451</v>
      </c>
      <c r="K51" s="25">
        <v>8829.10546875</v>
      </c>
      <c r="L51" s="98"/>
      <c r="M51" s="96">
        <v>38481</v>
      </c>
      <c r="N51" s="97">
        <v>9272.5625</v>
      </c>
      <c r="O51" s="98"/>
      <c r="P51" s="96">
        <v>38512</v>
      </c>
      <c r="Q51" s="97">
        <v>9160.6494140625</v>
      </c>
      <c r="R51" s="98"/>
      <c r="S51" s="96">
        <v>38542</v>
      </c>
      <c r="T51" s="97">
        <v>10139.0546875</v>
      </c>
      <c r="U51" s="98"/>
      <c r="V51" s="96">
        <v>38573</v>
      </c>
      <c r="W51" s="25">
        <v>9200.986328125</v>
      </c>
      <c r="X51" s="98"/>
      <c r="Y51" s="96">
        <v>38604</v>
      </c>
      <c r="Z51" s="25">
        <v>9307.4990234375</v>
      </c>
      <c r="AA51" s="98"/>
      <c r="AB51" s="96">
        <v>38634</v>
      </c>
      <c r="AC51" s="97">
        <v>9721.5263671875</v>
      </c>
      <c r="AD51" s="98"/>
      <c r="AE51" s="96">
        <v>38665</v>
      </c>
      <c r="AF51" s="97">
        <v>10139.0546875</v>
      </c>
      <c r="AG51" s="98"/>
      <c r="AH51" s="96">
        <v>38695</v>
      </c>
      <c r="AI51" s="25">
        <v>9231.2314453125</v>
      </c>
    </row>
    <row r="52" spans="1:35">
      <c r="A52" s="96">
        <v>38362</v>
      </c>
      <c r="B52" s="97">
        <v>9502.72265625</v>
      </c>
      <c r="C52" s="98"/>
      <c r="D52" s="96">
        <v>38393</v>
      </c>
      <c r="E52" s="25">
        <v>9968.7734375</v>
      </c>
      <c r="F52" s="98"/>
      <c r="G52" s="96">
        <v>38421</v>
      </c>
      <c r="H52" s="25">
        <v>9428.107421875</v>
      </c>
      <c r="I52" s="98"/>
      <c r="J52" s="96">
        <v>38452</v>
      </c>
      <c r="K52" s="25">
        <v>8877.6142578125</v>
      </c>
      <c r="L52" s="98"/>
      <c r="M52" s="96">
        <v>38482</v>
      </c>
      <c r="N52" s="97">
        <v>10341.892578125</v>
      </c>
      <c r="O52" s="98"/>
      <c r="P52" s="96">
        <v>38513</v>
      </c>
      <c r="Q52" s="97">
        <v>8963.0048828125</v>
      </c>
      <c r="R52" s="98"/>
      <c r="S52" s="96">
        <v>38543</v>
      </c>
      <c r="T52" s="97">
        <v>9760.455078125</v>
      </c>
      <c r="U52" s="98"/>
      <c r="V52" s="96">
        <v>38574</v>
      </c>
      <c r="W52" s="25">
        <v>8963.48828125</v>
      </c>
      <c r="X52" s="98"/>
      <c r="Y52" s="96">
        <v>38605</v>
      </c>
      <c r="Z52" s="25">
        <v>9200.986328125</v>
      </c>
      <c r="AA52" s="98"/>
      <c r="AB52" s="96">
        <v>38635</v>
      </c>
      <c r="AC52" s="97">
        <v>9565.6376953125</v>
      </c>
      <c r="AD52" s="98"/>
      <c r="AE52" s="96">
        <v>38666</v>
      </c>
      <c r="AF52" s="97">
        <v>9760.455078125</v>
      </c>
      <c r="AG52" s="98"/>
      <c r="AH52" s="96">
        <v>38696</v>
      </c>
      <c r="AI52" s="25">
        <v>9348.0751953125</v>
      </c>
    </row>
    <row r="53" spans="1:35">
      <c r="A53" s="96">
        <v>38363</v>
      </c>
      <c r="B53" s="97">
        <v>10726.48828125</v>
      </c>
      <c r="C53" s="98"/>
      <c r="D53" s="96">
        <v>38394</v>
      </c>
      <c r="E53" s="25">
        <v>9894.1162109375</v>
      </c>
      <c r="F53" s="98"/>
      <c r="G53" s="96">
        <v>38422</v>
      </c>
      <c r="H53" s="25">
        <v>9626.28515625</v>
      </c>
      <c r="I53" s="98"/>
      <c r="J53" s="96">
        <v>38453</v>
      </c>
      <c r="K53" s="25">
        <v>8957.337890625</v>
      </c>
      <c r="L53" s="98"/>
      <c r="M53" s="96">
        <v>38483</v>
      </c>
      <c r="N53" s="97">
        <v>10010.96875</v>
      </c>
      <c r="O53" s="98"/>
      <c r="P53" s="96">
        <v>38514</v>
      </c>
      <c r="Q53" s="97">
        <v>8354.0009765625</v>
      </c>
      <c r="R53" s="98"/>
      <c r="S53" s="96">
        <v>38544</v>
      </c>
      <c r="T53" s="97">
        <v>9827.3662109375</v>
      </c>
      <c r="U53" s="98"/>
      <c r="V53" s="96">
        <v>38575</v>
      </c>
      <c r="W53" s="25">
        <v>9317.0556640625</v>
      </c>
      <c r="X53" s="98"/>
      <c r="Y53" s="96">
        <v>38606</v>
      </c>
      <c r="Z53" s="25">
        <v>8963.48828125</v>
      </c>
      <c r="AA53" s="98"/>
      <c r="AB53" s="96">
        <v>38636</v>
      </c>
      <c r="AC53" s="25">
        <v>9238.9384765625</v>
      </c>
      <c r="AD53" s="98"/>
      <c r="AE53" s="96">
        <v>38667</v>
      </c>
      <c r="AF53" s="97">
        <v>9827.3662109375</v>
      </c>
      <c r="AG53" s="98"/>
      <c r="AH53" s="96">
        <v>38697</v>
      </c>
      <c r="AI53" s="25">
        <v>9272.5625</v>
      </c>
    </row>
    <row r="54" spans="1:35">
      <c r="A54" s="96">
        <v>38364</v>
      </c>
      <c r="B54" s="97">
        <v>9380.6552734375</v>
      </c>
      <c r="C54" s="98"/>
      <c r="D54" s="96">
        <v>38395</v>
      </c>
      <c r="E54" s="25">
        <v>16.050806045532227</v>
      </c>
      <c r="F54" s="98"/>
      <c r="G54" s="96">
        <v>38423</v>
      </c>
      <c r="H54" s="25">
        <v>9918.64453125</v>
      </c>
      <c r="I54" s="98"/>
      <c r="J54" s="96">
        <v>38454</v>
      </c>
      <c r="K54" s="25">
        <v>9143.0537109375</v>
      </c>
      <c r="L54" s="98"/>
      <c r="M54" s="96">
        <v>38484</v>
      </c>
      <c r="N54" s="97">
        <v>10580.6484375</v>
      </c>
      <c r="O54" s="98"/>
      <c r="P54" s="96">
        <v>38515</v>
      </c>
      <c r="Q54" s="97">
        <v>8787.6064453125</v>
      </c>
      <c r="R54" s="98"/>
      <c r="S54" s="96">
        <v>38545</v>
      </c>
      <c r="T54" s="97">
        <v>10568.8828125</v>
      </c>
      <c r="U54" s="98"/>
      <c r="V54" s="96">
        <v>38576</v>
      </c>
      <c r="W54" s="25">
        <v>9231.2314453125</v>
      </c>
      <c r="X54" s="98"/>
      <c r="Y54" s="96">
        <v>38607</v>
      </c>
      <c r="Z54" s="25">
        <v>9317.0556640625</v>
      </c>
      <c r="AA54" s="98"/>
      <c r="AB54" s="96">
        <v>38637</v>
      </c>
      <c r="AC54" s="25">
        <v>11740.107421875</v>
      </c>
      <c r="AD54" s="98"/>
      <c r="AE54" s="96">
        <v>38668</v>
      </c>
      <c r="AF54" s="97">
        <v>10568.8828125</v>
      </c>
      <c r="AG54" s="98"/>
      <c r="AH54" s="96">
        <v>38698</v>
      </c>
      <c r="AI54" s="25">
        <v>10341.892578125</v>
      </c>
    </row>
    <row r="55" spans="1:35">
      <c r="A55" s="96">
        <v>38365</v>
      </c>
      <c r="B55" s="97">
        <v>9518.1748046875</v>
      </c>
      <c r="C55" s="98"/>
      <c r="D55" s="96">
        <v>38396</v>
      </c>
      <c r="E55" s="25">
        <v>27.55980110168457</v>
      </c>
      <c r="F55" s="98"/>
      <c r="G55" s="96">
        <v>38424</v>
      </c>
      <c r="H55" s="25">
        <v>9700.34765625</v>
      </c>
      <c r="I55" s="98"/>
      <c r="J55" s="96">
        <v>38455</v>
      </c>
      <c r="K55" s="25">
        <v>8481.490234375</v>
      </c>
      <c r="L55" s="98"/>
      <c r="M55" s="96">
        <v>38485</v>
      </c>
      <c r="N55" s="97">
        <v>9845.7041015625</v>
      </c>
      <c r="O55" s="98"/>
      <c r="P55" s="96">
        <v>38516</v>
      </c>
      <c r="Q55" s="97">
        <v>8847.857421875</v>
      </c>
      <c r="R55" s="98"/>
      <c r="S55" s="96">
        <v>38546</v>
      </c>
      <c r="T55" s="97">
        <v>10830.0146484375</v>
      </c>
      <c r="U55" s="98"/>
      <c r="V55" s="96">
        <v>38577</v>
      </c>
      <c r="W55" s="25">
        <v>9348.0751953125</v>
      </c>
      <c r="X55" s="98"/>
      <c r="Y55" s="96">
        <v>38608</v>
      </c>
      <c r="Z55" s="25">
        <v>9231.2314453125</v>
      </c>
      <c r="AA55" s="98"/>
      <c r="AB55" s="96">
        <v>38638</v>
      </c>
      <c r="AC55" s="25">
        <v>9307.4990234375</v>
      </c>
      <c r="AD55" s="98"/>
      <c r="AE55" s="96">
        <v>38669</v>
      </c>
      <c r="AF55" s="97">
        <v>10830.0146484375</v>
      </c>
      <c r="AG55" s="98"/>
      <c r="AH55" s="96">
        <v>38699</v>
      </c>
      <c r="AI55" s="97">
        <v>10568.8828125</v>
      </c>
    </row>
    <row r="56" spans="1:35">
      <c r="A56" s="96">
        <v>38366</v>
      </c>
      <c r="B56" s="97">
        <v>10633.7783203125</v>
      </c>
      <c r="C56" s="98"/>
      <c r="D56" s="96">
        <v>38397</v>
      </c>
      <c r="E56" s="25">
        <v>10265.123046875</v>
      </c>
      <c r="F56" s="98"/>
      <c r="G56" s="96">
        <v>38425</v>
      </c>
      <c r="H56" s="25">
        <v>14.83360481262207</v>
      </c>
      <c r="I56" s="98"/>
      <c r="J56" s="96">
        <v>38456</v>
      </c>
      <c r="K56" s="25">
        <v>8717.572265625</v>
      </c>
      <c r="L56" s="98"/>
      <c r="M56" s="96">
        <v>38486</v>
      </c>
      <c r="N56" s="97">
        <v>8971.4521484375</v>
      </c>
      <c r="O56" s="98"/>
      <c r="P56" s="96">
        <v>38517</v>
      </c>
      <c r="Q56" s="97">
        <v>9190.5078125</v>
      </c>
      <c r="R56" s="98"/>
      <c r="S56" s="96">
        <v>38547</v>
      </c>
      <c r="T56" s="97">
        <v>10830.0146484375</v>
      </c>
      <c r="U56" s="98"/>
      <c r="V56" s="96">
        <v>38578</v>
      </c>
      <c r="W56" s="25">
        <v>9272.5625</v>
      </c>
      <c r="X56" s="98"/>
      <c r="Y56" s="96">
        <v>38609</v>
      </c>
      <c r="Z56" s="25">
        <v>9348.0751953125</v>
      </c>
      <c r="AA56" s="98"/>
      <c r="AB56" s="96">
        <v>38639</v>
      </c>
      <c r="AC56" s="25">
        <v>9200.986328125</v>
      </c>
      <c r="AD56" s="98"/>
      <c r="AE56" s="96">
        <v>38670</v>
      </c>
      <c r="AF56" s="97">
        <v>10830.0146484375</v>
      </c>
      <c r="AG56" s="98"/>
      <c r="AH56" s="96">
        <v>38700</v>
      </c>
      <c r="AI56" s="97">
        <v>10830.0146484375</v>
      </c>
    </row>
    <row r="57" spans="1:35">
      <c r="A57" s="96">
        <v>38367</v>
      </c>
      <c r="B57" s="97">
        <v>10677.0419921875</v>
      </c>
      <c r="C57" s="98"/>
      <c r="D57" s="96">
        <v>38398</v>
      </c>
      <c r="E57" s="25">
        <v>10061.8447265625</v>
      </c>
      <c r="F57" s="98"/>
      <c r="G57" s="96">
        <v>38426</v>
      </c>
      <c r="H57" s="25">
        <v>9130.1845703125</v>
      </c>
      <c r="I57" s="98"/>
      <c r="J57" s="96">
        <v>38457</v>
      </c>
      <c r="K57" s="25">
        <v>8830.923828125</v>
      </c>
      <c r="L57" s="98"/>
      <c r="M57" s="96">
        <v>38487</v>
      </c>
      <c r="N57" s="97">
        <v>8989.6826171875</v>
      </c>
      <c r="O57" s="98"/>
      <c r="P57" s="96">
        <v>38518</v>
      </c>
      <c r="Q57" s="97">
        <v>9052.068359375</v>
      </c>
      <c r="R57" s="98"/>
      <c r="S57" s="96">
        <v>38548</v>
      </c>
      <c r="T57" s="97">
        <v>9508.9033203125</v>
      </c>
      <c r="U57" s="98"/>
      <c r="V57" s="96">
        <v>38579</v>
      </c>
      <c r="W57" s="25">
        <v>10341.892578125</v>
      </c>
      <c r="X57" s="98"/>
      <c r="Y57" s="96">
        <v>38610</v>
      </c>
      <c r="Z57" s="25">
        <v>9272.5625</v>
      </c>
      <c r="AA57" s="98"/>
      <c r="AB57" s="96">
        <v>38640</v>
      </c>
      <c r="AC57" s="25">
        <v>8963.48828125</v>
      </c>
      <c r="AD57" s="98"/>
      <c r="AE57" s="96">
        <v>38671</v>
      </c>
      <c r="AF57" s="97">
        <v>9508.9033203125</v>
      </c>
      <c r="AG57" s="98"/>
      <c r="AH57" s="96">
        <v>38701</v>
      </c>
      <c r="AI57" s="97">
        <v>10830.0146484375</v>
      </c>
    </row>
    <row r="58" spans="1:35">
      <c r="A58" s="96">
        <v>38368</v>
      </c>
      <c r="B58" s="97"/>
      <c r="C58" s="98"/>
      <c r="D58" s="96">
        <v>38399</v>
      </c>
      <c r="E58" s="25">
        <v>10323.244140625</v>
      </c>
      <c r="F58" s="98"/>
      <c r="G58" s="96">
        <v>38427</v>
      </c>
      <c r="H58" s="25">
        <v>9387.5673828125</v>
      </c>
      <c r="I58" s="98"/>
      <c r="J58" s="96">
        <v>38458</v>
      </c>
      <c r="K58" s="25">
        <v>8608.5810546875</v>
      </c>
      <c r="L58" s="98"/>
      <c r="M58" s="96">
        <v>38488</v>
      </c>
      <c r="N58" s="97">
        <v>9354.2255859375</v>
      </c>
      <c r="O58" s="98"/>
      <c r="P58" s="96">
        <v>38519</v>
      </c>
      <c r="Q58" s="97">
        <v>9084.3984375</v>
      </c>
      <c r="R58" s="98"/>
      <c r="S58" s="96">
        <v>38549</v>
      </c>
      <c r="T58" s="97">
        <v>9738.3515625</v>
      </c>
      <c r="U58" s="98"/>
      <c r="V58" s="96">
        <v>38580</v>
      </c>
      <c r="W58" s="97">
        <v>8989.6826171875</v>
      </c>
      <c r="X58" s="98"/>
      <c r="Y58" s="96">
        <v>38611</v>
      </c>
      <c r="Z58" s="25">
        <v>10341.892578125</v>
      </c>
      <c r="AA58" s="98"/>
      <c r="AB58" s="96">
        <v>38641</v>
      </c>
      <c r="AC58" s="25">
        <v>9317.0556640625</v>
      </c>
      <c r="AD58" s="98"/>
      <c r="AE58" s="96">
        <v>38672</v>
      </c>
      <c r="AF58" s="97"/>
      <c r="AG58" s="98"/>
      <c r="AH58" s="96">
        <v>38702</v>
      </c>
      <c r="AI58" s="97">
        <v>9508.9033203125</v>
      </c>
    </row>
    <row r="59" spans="1:35">
      <c r="A59" s="96">
        <v>38369</v>
      </c>
      <c r="B59" s="97">
        <v>9383.7451171875</v>
      </c>
      <c r="C59" s="98"/>
      <c r="D59" s="96">
        <v>38400</v>
      </c>
      <c r="E59" s="25">
        <v>9831.7998046875</v>
      </c>
      <c r="F59" s="98"/>
      <c r="G59" s="96">
        <v>38428</v>
      </c>
      <c r="H59" s="25">
        <v>9120.162109375</v>
      </c>
      <c r="I59" s="98"/>
      <c r="J59" s="96">
        <v>38459</v>
      </c>
      <c r="K59" s="25">
        <v>10232.419921875</v>
      </c>
      <c r="L59" s="98"/>
      <c r="M59" s="96">
        <v>38489</v>
      </c>
      <c r="N59" s="97">
        <v>9376.3623046875</v>
      </c>
      <c r="O59" s="98"/>
      <c r="P59" s="96">
        <v>38520</v>
      </c>
      <c r="Q59" s="25">
        <v>9120.162109375</v>
      </c>
      <c r="R59" s="98"/>
      <c r="S59" s="96">
        <v>38550</v>
      </c>
      <c r="T59" s="25">
        <v>9238.9384765625</v>
      </c>
      <c r="U59" s="98"/>
      <c r="V59" s="96">
        <v>38581</v>
      </c>
      <c r="W59" s="97">
        <v>9354.2255859375</v>
      </c>
      <c r="X59" s="98"/>
      <c r="Y59" s="96">
        <v>38612</v>
      </c>
      <c r="Z59" s="97"/>
      <c r="AA59" s="98"/>
      <c r="AB59" s="96">
        <v>38642</v>
      </c>
      <c r="AC59" s="25">
        <v>9231.2314453125</v>
      </c>
      <c r="AD59" s="98"/>
      <c r="AE59" s="96">
        <v>38673</v>
      </c>
      <c r="AF59" s="25"/>
      <c r="AG59" s="98"/>
      <c r="AH59" s="96">
        <v>38703</v>
      </c>
      <c r="AI59" s="97">
        <v>8786.8759765625</v>
      </c>
    </row>
    <row r="60" spans="1:35">
      <c r="A60" s="96">
        <v>38370</v>
      </c>
      <c r="B60" s="97">
        <v>10.877997398376465</v>
      </c>
      <c r="C60" s="98"/>
      <c r="D60" s="96">
        <v>38401</v>
      </c>
      <c r="E60" s="25">
        <v>10181.3896484375</v>
      </c>
      <c r="F60" s="98"/>
      <c r="G60" s="96">
        <v>38429</v>
      </c>
      <c r="H60" s="25">
        <v>9251.677734375</v>
      </c>
      <c r="I60" s="98"/>
      <c r="J60" s="96">
        <v>38460</v>
      </c>
      <c r="K60" s="25"/>
      <c r="L60" s="98"/>
      <c r="M60" s="96">
        <v>38490</v>
      </c>
      <c r="N60" s="97">
        <v>9902.9560546875</v>
      </c>
      <c r="O60" s="98"/>
      <c r="P60" s="96">
        <v>38521</v>
      </c>
      <c r="Q60" s="25">
        <v>9251.677734375</v>
      </c>
      <c r="R60" s="98"/>
      <c r="S60" s="96">
        <v>38551</v>
      </c>
      <c r="T60" s="25">
        <v>11740.107421875</v>
      </c>
      <c r="U60" s="98"/>
      <c r="V60" s="96">
        <v>38582</v>
      </c>
      <c r="W60" s="97">
        <v>9376.3623046875</v>
      </c>
      <c r="X60" s="98"/>
      <c r="Y60" s="96">
        <v>38613</v>
      </c>
      <c r="Z60" s="97"/>
      <c r="AA60" s="98"/>
      <c r="AB60" s="96">
        <v>38643</v>
      </c>
      <c r="AC60" s="25">
        <v>9348.0751953125</v>
      </c>
      <c r="AD60" s="98"/>
      <c r="AE60" s="96">
        <v>38674</v>
      </c>
      <c r="AF60" s="25"/>
      <c r="AG60" s="98"/>
      <c r="AH60" s="96">
        <v>38704</v>
      </c>
      <c r="AI60" s="97">
        <v>10388.4580078125</v>
      </c>
    </row>
    <row r="61" spans="1:35">
      <c r="A61" s="96">
        <v>38371</v>
      </c>
      <c r="B61" s="97"/>
      <c r="C61" s="98"/>
      <c r="D61" s="96">
        <v>38402</v>
      </c>
      <c r="E61" s="25">
        <v>9882.3623046875</v>
      </c>
      <c r="F61" s="98"/>
      <c r="G61" s="96">
        <v>38430</v>
      </c>
      <c r="H61" s="25">
        <v>9201.7255859375</v>
      </c>
      <c r="I61" s="98"/>
      <c r="J61" s="96">
        <v>38461</v>
      </c>
      <c r="K61" s="25"/>
      <c r="L61" s="98"/>
      <c r="M61" s="96">
        <v>38491</v>
      </c>
      <c r="N61" s="97">
        <v>9713.91796875</v>
      </c>
      <c r="O61" s="98"/>
      <c r="P61" s="96">
        <v>38522</v>
      </c>
      <c r="Q61" s="25">
        <v>9201.7255859375</v>
      </c>
      <c r="R61" s="98"/>
      <c r="S61" s="96">
        <v>38552</v>
      </c>
      <c r="T61" s="25">
        <v>9307.4990234375</v>
      </c>
      <c r="U61" s="98"/>
      <c r="V61" s="96">
        <v>38583</v>
      </c>
      <c r="W61" s="97">
        <v>9902.9560546875</v>
      </c>
      <c r="X61" s="98"/>
      <c r="Y61" s="96">
        <v>38614</v>
      </c>
      <c r="Z61" s="97"/>
      <c r="AA61" s="98"/>
      <c r="AB61" s="96">
        <v>38644</v>
      </c>
      <c r="AC61" s="25">
        <v>9272.5625</v>
      </c>
      <c r="AD61" s="98"/>
      <c r="AE61" s="96">
        <v>38675</v>
      </c>
      <c r="AF61" s="97">
        <v>10014.2177734375</v>
      </c>
      <c r="AG61" s="98"/>
      <c r="AH61" s="96">
        <v>38705</v>
      </c>
      <c r="AI61" s="97">
        <v>10220.3662109375</v>
      </c>
    </row>
    <row r="62" spans="1:35">
      <c r="A62" s="96">
        <v>38372</v>
      </c>
      <c r="B62" s="97"/>
      <c r="C62" s="98"/>
      <c r="D62" s="96">
        <v>38403</v>
      </c>
      <c r="E62" s="25">
        <v>9985.259765625</v>
      </c>
      <c r="F62" s="98"/>
      <c r="G62" s="96">
        <v>38431</v>
      </c>
      <c r="H62" s="25">
        <v>9074.2314453125</v>
      </c>
      <c r="I62" s="98"/>
      <c r="J62" s="96">
        <v>38462</v>
      </c>
      <c r="K62" s="25"/>
      <c r="L62" s="98"/>
      <c r="M62" s="96">
        <v>38492</v>
      </c>
      <c r="N62" s="97">
        <v>9543.107421875</v>
      </c>
      <c r="O62" s="98"/>
      <c r="P62" s="96">
        <v>38523</v>
      </c>
      <c r="Q62" s="25">
        <v>9074.2314453125</v>
      </c>
      <c r="R62" s="98"/>
      <c r="S62" s="96">
        <v>38553</v>
      </c>
      <c r="T62" s="25">
        <v>9200.986328125</v>
      </c>
      <c r="U62" s="98"/>
      <c r="V62" s="96">
        <v>38584</v>
      </c>
      <c r="W62" s="97">
        <v>9713.91796875</v>
      </c>
      <c r="X62" s="98"/>
      <c r="Y62" s="96">
        <v>38615</v>
      </c>
      <c r="Z62" s="97"/>
      <c r="AA62" s="98"/>
      <c r="AB62" s="96">
        <v>38645</v>
      </c>
      <c r="AC62" s="25">
        <v>10341.892578125</v>
      </c>
      <c r="AD62" s="98"/>
      <c r="AE62" s="96">
        <v>38676</v>
      </c>
      <c r="AF62" s="97">
        <v>10190.9130859375</v>
      </c>
      <c r="AG62" s="98"/>
      <c r="AH62" s="96">
        <v>38706</v>
      </c>
      <c r="AI62" s="97">
        <v>10722.853515625</v>
      </c>
    </row>
    <row r="63" spans="1:35">
      <c r="A63" s="96">
        <v>38373</v>
      </c>
      <c r="B63" s="97">
        <v>9627.3916015625</v>
      </c>
      <c r="C63" s="98"/>
      <c r="D63" s="96">
        <v>38404</v>
      </c>
      <c r="E63" s="25">
        <v>10014.2177734375</v>
      </c>
      <c r="F63" s="98"/>
      <c r="G63" s="96">
        <v>38432</v>
      </c>
      <c r="H63" s="25">
        <v>9420.51953125</v>
      </c>
      <c r="I63" s="98"/>
      <c r="J63" s="96">
        <v>38463</v>
      </c>
      <c r="K63" s="25"/>
      <c r="L63" s="98"/>
      <c r="M63" s="96">
        <v>38493</v>
      </c>
      <c r="N63" s="97"/>
      <c r="O63" s="98"/>
      <c r="P63" s="96">
        <v>38524</v>
      </c>
      <c r="Q63" s="25">
        <v>9420.51953125</v>
      </c>
      <c r="R63" s="98"/>
      <c r="S63" s="96">
        <v>38554</v>
      </c>
      <c r="T63" s="25">
        <v>8963.48828125</v>
      </c>
      <c r="U63" s="98"/>
      <c r="V63" s="96">
        <v>38585</v>
      </c>
      <c r="W63" s="97">
        <v>9543.107421875</v>
      </c>
      <c r="X63" s="98"/>
      <c r="Y63" s="96">
        <v>38616</v>
      </c>
      <c r="Z63" s="97"/>
      <c r="AA63" s="98"/>
      <c r="AB63" s="96">
        <v>38646</v>
      </c>
      <c r="AC63" s="97">
        <v>8989.6826171875</v>
      </c>
      <c r="AD63" s="98"/>
      <c r="AE63" s="96">
        <v>38677</v>
      </c>
      <c r="AF63" s="97">
        <v>10139.0546875</v>
      </c>
      <c r="AG63" s="98"/>
      <c r="AH63" s="96">
        <v>38707</v>
      </c>
      <c r="AI63" s="97">
        <v>10141.9384765625</v>
      </c>
    </row>
    <row r="64" spans="1:35">
      <c r="A64" s="96">
        <v>38374</v>
      </c>
      <c r="B64" s="97">
        <v>9609.611328125</v>
      </c>
      <c r="C64" s="98"/>
      <c r="D64" s="96">
        <v>38405</v>
      </c>
      <c r="E64" s="25">
        <v>10190.9130859375</v>
      </c>
      <c r="F64" s="98"/>
      <c r="G64" s="96">
        <v>38433</v>
      </c>
      <c r="H64" s="25">
        <v>9538.4736328125</v>
      </c>
      <c r="I64" s="98"/>
      <c r="J64" s="96">
        <v>38464</v>
      </c>
      <c r="K64" s="25"/>
      <c r="L64" s="98"/>
      <c r="M64" s="96">
        <v>38494</v>
      </c>
      <c r="N64" s="97"/>
      <c r="O64" s="98"/>
      <c r="P64" s="96">
        <v>38525</v>
      </c>
      <c r="Q64" s="25">
        <v>9538.4736328125</v>
      </c>
      <c r="R64" s="98"/>
      <c r="S64" s="96">
        <v>38555</v>
      </c>
      <c r="T64" s="25">
        <v>9317.0556640625</v>
      </c>
      <c r="U64" s="98"/>
      <c r="V64" s="96">
        <v>38586</v>
      </c>
      <c r="W64" s="97">
        <v>10014.2177734375</v>
      </c>
      <c r="X64" s="98"/>
      <c r="Y64" s="96">
        <v>38617</v>
      </c>
      <c r="Z64" s="97"/>
      <c r="AA64" s="98"/>
      <c r="AB64" s="96">
        <v>38647</v>
      </c>
      <c r="AC64" s="97">
        <v>9354.2255859375</v>
      </c>
      <c r="AD64" s="98"/>
      <c r="AE64" s="96">
        <v>38678</v>
      </c>
      <c r="AF64" s="97">
        <v>9760.455078125</v>
      </c>
      <c r="AG64" s="98"/>
      <c r="AH64" s="96">
        <v>38708</v>
      </c>
      <c r="AI64" s="97">
        <v>10141.9384765625</v>
      </c>
    </row>
    <row r="65" spans="1:35">
      <c r="A65" s="96">
        <v>38375</v>
      </c>
      <c r="B65" s="97">
        <v>9565.48046875</v>
      </c>
      <c r="C65" s="98"/>
      <c r="D65" s="96">
        <v>38406</v>
      </c>
      <c r="E65" s="25">
        <v>10139.0546875</v>
      </c>
      <c r="F65" s="98"/>
      <c r="G65" s="96">
        <v>38434</v>
      </c>
      <c r="H65" s="25">
        <v>9543.6787109375</v>
      </c>
      <c r="I65" s="98"/>
      <c r="J65" s="96">
        <v>38465</v>
      </c>
      <c r="K65" s="25"/>
      <c r="L65" s="98"/>
      <c r="M65" s="96">
        <v>38495</v>
      </c>
      <c r="N65" s="97"/>
      <c r="O65" s="98"/>
      <c r="P65" s="96">
        <v>38526</v>
      </c>
      <c r="Q65" s="25">
        <v>9543.6787109375</v>
      </c>
      <c r="R65" s="98"/>
      <c r="S65" s="96">
        <v>38556</v>
      </c>
      <c r="T65" s="25">
        <v>9231.2314453125</v>
      </c>
      <c r="U65" s="98"/>
      <c r="V65" s="96">
        <v>38587</v>
      </c>
      <c r="W65" s="97">
        <v>10190.9130859375</v>
      </c>
      <c r="X65" s="98"/>
      <c r="Y65" s="96">
        <v>38618</v>
      </c>
      <c r="Z65" s="97"/>
      <c r="AA65" s="98"/>
      <c r="AB65" s="96">
        <v>38648</v>
      </c>
      <c r="AC65" s="97">
        <v>9376.3623046875</v>
      </c>
      <c r="AD65" s="98"/>
      <c r="AE65" s="96">
        <v>38679</v>
      </c>
      <c r="AF65" s="97">
        <v>9827.3662109375</v>
      </c>
      <c r="AG65" s="98"/>
      <c r="AH65" s="96">
        <v>38709</v>
      </c>
      <c r="AI65" s="97">
        <v>10192.275390625</v>
      </c>
    </row>
    <row r="66" spans="1:35">
      <c r="A66" s="96">
        <v>38376</v>
      </c>
      <c r="B66" s="97">
        <v>9695.2626953125</v>
      </c>
      <c r="C66" s="98"/>
      <c r="D66" s="96">
        <v>38407</v>
      </c>
      <c r="E66" s="25">
        <v>9760.455078125</v>
      </c>
      <c r="F66" s="98"/>
      <c r="G66" s="96">
        <v>38435</v>
      </c>
      <c r="H66" s="25">
        <v>9359.21484375</v>
      </c>
      <c r="I66" s="98"/>
      <c r="J66" s="96">
        <v>38466</v>
      </c>
      <c r="K66" s="25"/>
      <c r="L66" s="98"/>
      <c r="M66" s="96">
        <v>38496</v>
      </c>
      <c r="N66" s="97"/>
      <c r="O66" s="98"/>
      <c r="P66" s="96">
        <v>38527</v>
      </c>
      <c r="Q66" s="25">
        <v>9359.21484375</v>
      </c>
      <c r="R66" s="98"/>
      <c r="S66" s="96">
        <v>38557</v>
      </c>
      <c r="T66" s="25">
        <v>9348.0751953125</v>
      </c>
      <c r="U66" s="98"/>
      <c r="V66" s="96">
        <v>38588</v>
      </c>
      <c r="W66" s="97">
        <v>10139.0546875</v>
      </c>
      <c r="X66" s="98"/>
      <c r="Y66" s="96">
        <v>38619</v>
      </c>
      <c r="Z66" s="97"/>
      <c r="AA66" s="98"/>
      <c r="AB66" s="96">
        <v>38649</v>
      </c>
      <c r="AC66" s="97">
        <v>9902.9560546875</v>
      </c>
      <c r="AD66" s="98"/>
      <c r="AE66" s="96">
        <v>38680</v>
      </c>
      <c r="AF66" s="25"/>
      <c r="AG66" s="98"/>
      <c r="AH66" s="96">
        <v>38710</v>
      </c>
      <c r="AI66" s="97">
        <v>7038.89111328125</v>
      </c>
    </row>
    <row r="67" spans="1:35">
      <c r="A67" s="96">
        <v>38377</v>
      </c>
      <c r="B67" s="97">
        <v>9367.0419921875</v>
      </c>
      <c r="C67" s="98"/>
      <c r="D67" s="96">
        <v>38408</v>
      </c>
      <c r="E67" s="25">
        <v>9827.3662109375</v>
      </c>
      <c r="F67" s="98"/>
      <c r="G67" s="96">
        <v>38436</v>
      </c>
      <c r="H67" s="25">
        <v>9342.7314453125</v>
      </c>
      <c r="I67" s="98"/>
      <c r="J67" s="96">
        <v>38467</v>
      </c>
      <c r="K67" s="25"/>
      <c r="L67" s="98"/>
      <c r="M67" s="96">
        <v>38497</v>
      </c>
      <c r="N67" s="97"/>
      <c r="O67" s="98"/>
      <c r="P67" s="96">
        <v>38528</v>
      </c>
      <c r="Q67" s="25">
        <v>9342.7314453125</v>
      </c>
      <c r="R67" s="98"/>
      <c r="S67" s="96">
        <v>38558</v>
      </c>
      <c r="T67" s="25">
        <v>9272.5625</v>
      </c>
      <c r="U67" s="98"/>
      <c r="V67" s="96">
        <v>38589</v>
      </c>
      <c r="W67" s="97">
        <v>9760.455078125</v>
      </c>
      <c r="X67" s="98"/>
      <c r="Y67" s="96">
        <v>38620</v>
      </c>
      <c r="Z67" s="97"/>
      <c r="AA67" s="98"/>
      <c r="AB67" s="96">
        <v>38650</v>
      </c>
      <c r="AC67" s="97">
        <v>9713.91796875</v>
      </c>
      <c r="AD67" s="98"/>
      <c r="AE67" s="96">
        <v>38681</v>
      </c>
      <c r="AF67" s="25"/>
      <c r="AG67" s="98"/>
      <c r="AH67" s="96">
        <v>38711</v>
      </c>
      <c r="AI67" s="97">
        <v>7038.89111328125</v>
      </c>
    </row>
    <row r="68" spans="1:35">
      <c r="A68" s="96">
        <v>38378</v>
      </c>
      <c r="B68" s="97">
        <v>9865.0595703125</v>
      </c>
      <c r="C68" s="98"/>
      <c r="D68" s="96">
        <v>38409</v>
      </c>
      <c r="E68" s="25">
        <v>9521.330078125</v>
      </c>
      <c r="F68" s="98"/>
      <c r="G68" s="96">
        <v>38437</v>
      </c>
      <c r="H68" s="25">
        <v>8546.59375</v>
      </c>
      <c r="I68" s="98"/>
      <c r="J68" s="96">
        <v>38468</v>
      </c>
      <c r="K68" s="25"/>
      <c r="L68" s="98"/>
      <c r="M68" s="96">
        <v>38498</v>
      </c>
      <c r="N68" s="97">
        <v>9166.05078125</v>
      </c>
      <c r="O68" s="98"/>
      <c r="P68" s="96">
        <v>38529</v>
      </c>
      <c r="Q68" s="25">
        <v>8546.59375</v>
      </c>
      <c r="R68" s="98"/>
      <c r="S68" s="96">
        <v>38559</v>
      </c>
      <c r="T68" s="25">
        <v>10341.892578125</v>
      </c>
      <c r="U68" s="98"/>
      <c r="V68" s="96">
        <v>38590</v>
      </c>
      <c r="W68" s="97">
        <v>9827.3662109375</v>
      </c>
      <c r="X68" s="98"/>
      <c r="Y68" s="96">
        <v>38621</v>
      </c>
      <c r="Z68" s="97"/>
      <c r="AA68" s="98"/>
      <c r="AB68" s="96">
        <v>38651</v>
      </c>
      <c r="AC68" s="97">
        <v>9543.107421875</v>
      </c>
      <c r="AD68" s="98"/>
      <c r="AE68" s="96">
        <v>38682</v>
      </c>
      <c r="AF68" s="25"/>
      <c r="AG68" s="98"/>
      <c r="AH68" s="96">
        <v>38712</v>
      </c>
      <c r="AI68" s="97"/>
    </row>
    <row r="69" spans="1:35">
      <c r="A69" s="96">
        <v>38379</v>
      </c>
      <c r="B69" s="97">
        <v>9753.6865234375</v>
      </c>
      <c r="C69" s="98"/>
      <c r="D69" s="96">
        <v>38410</v>
      </c>
      <c r="E69" s="25">
        <v>10143.8798828125</v>
      </c>
      <c r="F69" s="98"/>
      <c r="G69" s="96">
        <v>38438</v>
      </c>
      <c r="H69" s="25">
        <v>8824.87890625</v>
      </c>
      <c r="I69" s="98"/>
      <c r="J69" s="96">
        <v>38469</v>
      </c>
      <c r="K69" s="25"/>
      <c r="L69" s="98"/>
      <c r="M69" s="96">
        <v>38499</v>
      </c>
      <c r="N69" s="97">
        <v>9245.5263671875</v>
      </c>
      <c r="O69" s="98"/>
      <c r="P69" s="96">
        <v>38530</v>
      </c>
      <c r="Q69" s="25">
        <v>8824.87890625</v>
      </c>
      <c r="R69" s="98"/>
      <c r="S69" s="96">
        <v>38560</v>
      </c>
      <c r="T69" s="97">
        <v>9143.0537109375</v>
      </c>
      <c r="U69" s="98"/>
      <c r="V69" s="96">
        <v>38591</v>
      </c>
      <c r="W69" s="97"/>
      <c r="X69" s="98"/>
      <c r="Y69" s="96">
        <v>38622</v>
      </c>
      <c r="Z69" s="97"/>
      <c r="AA69" s="98"/>
      <c r="AB69" s="96">
        <v>38652</v>
      </c>
      <c r="AC69" s="97">
        <v>10568.8828125</v>
      </c>
      <c r="AD69" s="98"/>
      <c r="AE69" s="96">
        <v>38683</v>
      </c>
      <c r="AF69" s="25"/>
      <c r="AG69" s="98"/>
      <c r="AH69" s="96">
        <v>38713</v>
      </c>
      <c r="AI69" s="97">
        <v>9605.521484375</v>
      </c>
    </row>
    <row r="70" spans="1:35">
      <c r="A70" s="96">
        <v>38380</v>
      </c>
      <c r="B70" s="97"/>
      <c r="C70" s="98"/>
      <c r="D70" s="96">
        <v>38411</v>
      </c>
      <c r="E70" s="25">
        <v>10258.4619140625</v>
      </c>
      <c r="F70" s="98"/>
      <c r="G70" s="96">
        <v>38439</v>
      </c>
      <c r="H70" s="25">
        <v>8983.400390625</v>
      </c>
      <c r="I70" s="98"/>
      <c r="J70" s="96">
        <v>38470</v>
      </c>
      <c r="K70" s="25"/>
      <c r="L70" s="98"/>
      <c r="M70" s="96">
        <v>38500</v>
      </c>
      <c r="N70" s="97">
        <v>9241.921875</v>
      </c>
      <c r="O70" s="98"/>
      <c r="P70" s="96">
        <v>38531</v>
      </c>
      <c r="Q70" s="25">
        <v>8983.400390625</v>
      </c>
      <c r="R70" s="98"/>
      <c r="S70" s="96">
        <v>38561</v>
      </c>
      <c r="T70" s="97">
        <v>8481.490234375</v>
      </c>
      <c r="U70" s="98"/>
      <c r="V70" s="96">
        <v>38592</v>
      </c>
      <c r="W70" s="97"/>
      <c r="X70" s="98"/>
      <c r="Y70" s="96">
        <v>38623</v>
      </c>
      <c r="Z70" s="97"/>
      <c r="AA70" s="98"/>
      <c r="AB70" s="96">
        <v>38653</v>
      </c>
      <c r="AC70" s="97">
        <v>10830.0146484375</v>
      </c>
      <c r="AD70" s="98"/>
      <c r="AE70" s="96">
        <v>38684</v>
      </c>
      <c r="AF70" s="97">
        <v>9143.0537109375</v>
      </c>
      <c r="AG70" s="98"/>
      <c r="AH70" s="96">
        <v>38714</v>
      </c>
      <c r="AI70" s="97">
        <v>9435.7412109375</v>
      </c>
    </row>
    <row r="71" spans="1:35">
      <c r="A71" s="96">
        <v>38381</v>
      </c>
      <c r="B71" s="97">
        <v>9746.732421875</v>
      </c>
      <c r="C71" s="98"/>
      <c r="D71" s="98"/>
      <c r="E71" s="98"/>
      <c r="F71" s="98"/>
      <c r="G71" s="96">
        <v>38440</v>
      </c>
      <c r="H71" s="25">
        <v>9335.9130859375</v>
      </c>
      <c r="I71" s="98"/>
      <c r="J71" s="96">
        <v>38471</v>
      </c>
      <c r="K71" s="25"/>
      <c r="L71" s="98"/>
      <c r="M71" s="96">
        <v>38501</v>
      </c>
      <c r="N71" s="97">
        <v>9077.9130859375</v>
      </c>
      <c r="O71" s="98"/>
      <c r="P71" s="96">
        <v>38532</v>
      </c>
      <c r="Q71" s="25">
        <v>9335.9130859375</v>
      </c>
      <c r="R71" s="98"/>
      <c r="S71" s="96">
        <v>38562</v>
      </c>
      <c r="T71" s="97">
        <v>8717.572265625</v>
      </c>
      <c r="U71" s="98"/>
      <c r="V71" s="96">
        <v>38593</v>
      </c>
      <c r="W71" s="97"/>
      <c r="X71" s="98"/>
      <c r="Y71" s="96">
        <v>38624</v>
      </c>
      <c r="Z71" s="25"/>
      <c r="AA71" s="98"/>
      <c r="AB71" s="96">
        <v>38654</v>
      </c>
      <c r="AC71" s="97">
        <v>10830.0146484375</v>
      </c>
      <c r="AD71" s="98"/>
      <c r="AE71" s="96">
        <v>38685</v>
      </c>
      <c r="AF71" s="97">
        <v>8481.490234375</v>
      </c>
      <c r="AG71" s="98"/>
      <c r="AH71" s="96">
        <v>38715</v>
      </c>
      <c r="AI71" s="97">
        <v>9435.7412109375</v>
      </c>
    </row>
    <row r="72" spans="1:35">
      <c r="A72" s="96">
        <v>38382</v>
      </c>
      <c r="B72" s="97">
        <v>9853.681640625</v>
      </c>
      <c r="C72" s="98"/>
      <c r="D72" s="98"/>
      <c r="E72" s="98"/>
      <c r="F72" s="98"/>
      <c r="G72" s="96">
        <v>38441</v>
      </c>
      <c r="H72" s="25">
        <v>9721.5263671875</v>
      </c>
      <c r="I72" s="98"/>
      <c r="J72" s="96">
        <v>38472</v>
      </c>
      <c r="K72" s="25"/>
      <c r="L72" s="98"/>
      <c r="M72" s="96">
        <v>38502</v>
      </c>
      <c r="N72" s="97">
        <v>8972.2041015625</v>
      </c>
      <c r="O72" s="98"/>
      <c r="P72" s="96">
        <v>38533</v>
      </c>
      <c r="Q72" s="25">
        <v>9721.5263671875</v>
      </c>
      <c r="R72" s="98"/>
      <c r="S72" s="96">
        <v>38563</v>
      </c>
      <c r="T72" s="97">
        <v>9721.5263671875</v>
      </c>
      <c r="U72" s="98"/>
      <c r="V72" s="96">
        <v>38594</v>
      </c>
      <c r="W72" s="97"/>
      <c r="X72" s="98"/>
      <c r="Y72" s="96">
        <v>38625</v>
      </c>
      <c r="Z72" s="25"/>
      <c r="AA72" s="98"/>
      <c r="AB72" s="96">
        <v>38655</v>
      </c>
      <c r="AC72" s="97">
        <v>9508.9033203125</v>
      </c>
      <c r="AD72" s="98"/>
      <c r="AE72" s="96">
        <v>38686</v>
      </c>
      <c r="AF72" s="97">
        <v>8717.572265625</v>
      </c>
      <c r="AG72" s="98"/>
      <c r="AH72" s="96">
        <v>38716</v>
      </c>
      <c r="AI72" s="97"/>
    </row>
    <row r="73" spans="1:35">
      <c r="A73" s="96">
        <v>38383</v>
      </c>
      <c r="B73" s="97">
        <v>9787.4130859375</v>
      </c>
      <c r="C73" s="98"/>
      <c r="D73" s="98"/>
      <c r="E73" s="98"/>
      <c r="F73" s="98"/>
      <c r="G73" s="96">
        <v>38442</v>
      </c>
      <c r="H73" s="25">
        <v>9565.6376953125</v>
      </c>
      <c r="I73" s="98"/>
      <c r="J73" s="98"/>
      <c r="K73" s="98"/>
      <c r="L73" s="98"/>
      <c r="M73" s="96">
        <v>38503</v>
      </c>
      <c r="N73" s="97"/>
      <c r="O73" s="98"/>
      <c r="P73" s="99"/>
      <c r="Q73" s="100"/>
      <c r="R73" s="98"/>
      <c r="S73" s="96">
        <v>38564</v>
      </c>
      <c r="T73" s="97">
        <v>9565.6376953125</v>
      </c>
      <c r="U73" s="98"/>
      <c r="V73" s="96">
        <v>38595</v>
      </c>
      <c r="W73" s="97"/>
      <c r="X73" s="98"/>
      <c r="Y73" s="99"/>
      <c r="Z73" s="100"/>
      <c r="AA73" s="98"/>
      <c r="AB73" s="96">
        <v>38656</v>
      </c>
      <c r="AC73" s="97"/>
      <c r="AD73" s="98"/>
      <c r="AE73" s="99"/>
      <c r="AF73" s="100"/>
      <c r="AG73" s="98"/>
      <c r="AH73" s="96">
        <v>38717</v>
      </c>
      <c r="AI73" s="97">
        <v>811.206787109375</v>
      </c>
    </row>
    <row r="74" spans="1:35">
      <c r="B74" s="24">
        <v>9597.6946639661437</v>
      </c>
      <c r="E74" s="24">
        <v>8963.1978938238954</v>
      </c>
      <c r="H74" s="24">
        <v>9204.0470302844878</v>
      </c>
      <c r="K74" s="24">
        <v>9154.2761374080874</v>
      </c>
      <c r="N74" s="24">
        <v>9518.1791406249995</v>
      </c>
      <c r="Q74" s="24">
        <v>9127.5782260237065</v>
      </c>
      <c r="T74" s="24">
        <v>9673.5336441532254</v>
      </c>
      <c r="W74" s="24">
        <v>9719.4654822716348</v>
      </c>
      <c r="Z74" s="24">
        <v>9609.108043323864</v>
      </c>
      <c r="AC74" s="24">
        <v>9671.373046875</v>
      </c>
      <c r="AF74" s="24">
        <v>9774.9650985054341</v>
      </c>
      <c r="AI74" s="24">
        <v>9223.9085998535156</v>
      </c>
    </row>
    <row r="77" spans="1:35">
      <c r="A77" s="3" t="s">
        <v>9</v>
      </c>
      <c r="B77" s="4" t="s">
        <v>10</v>
      </c>
      <c r="C77" s="5"/>
      <c r="D77" s="3" t="s">
        <v>9</v>
      </c>
      <c r="E77" s="4" t="s">
        <v>10</v>
      </c>
      <c r="F77" s="5"/>
      <c r="G77" s="3" t="s">
        <v>9</v>
      </c>
      <c r="H77" s="4" t="s">
        <v>10</v>
      </c>
      <c r="I77" s="5"/>
      <c r="J77" s="3" t="s">
        <v>9</v>
      </c>
      <c r="K77" s="4" t="s">
        <v>10</v>
      </c>
      <c r="L77" s="5"/>
      <c r="M77" s="3" t="s">
        <v>9</v>
      </c>
      <c r="N77" s="4" t="s">
        <v>10</v>
      </c>
      <c r="O77" s="5"/>
      <c r="P77" s="3" t="s">
        <v>9</v>
      </c>
      <c r="Q77" s="4" t="s">
        <v>10</v>
      </c>
      <c r="R77" s="5"/>
      <c r="S77" s="3" t="s">
        <v>9</v>
      </c>
      <c r="T77" s="4" t="s">
        <v>10</v>
      </c>
      <c r="U77" s="5"/>
      <c r="V77" s="3" t="s">
        <v>9</v>
      </c>
      <c r="W77" s="4" t="s">
        <v>10</v>
      </c>
      <c r="X77" s="5"/>
      <c r="Y77" s="3" t="s">
        <v>9</v>
      </c>
      <c r="Z77" s="4" t="s">
        <v>10</v>
      </c>
      <c r="AA77" s="5"/>
      <c r="AB77" s="3" t="s">
        <v>9</v>
      </c>
      <c r="AC77" s="4" t="s">
        <v>10</v>
      </c>
      <c r="AD77" s="5"/>
      <c r="AE77" s="3" t="s">
        <v>9</v>
      </c>
      <c r="AF77" s="4" t="s">
        <v>10</v>
      </c>
      <c r="AG77" s="5"/>
      <c r="AH77" s="3" t="s">
        <v>9</v>
      </c>
      <c r="AI77" s="4" t="s">
        <v>10</v>
      </c>
    </row>
    <row r="78" spans="1:35">
      <c r="A78" s="3"/>
      <c r="B78" s="7" t="s">
        <v>11</v>
      </c>
      <c r="C78" s="5"/>
      <c r="D78" s="3"/>
      <c r="E78" s="7" t="s">
        <v>11</v>
      </c>
      <c r="F78" s="5"/>
      <c r="G78" s="3"/>
      <c r="H78" s="7" t="s">
        <v>11</v>
      </c>
      <c r="I78" s="5"/>
      <c r="J78" s="3"/>
      <c r="K78" s="7" t="s">
        <v>11</v>
      </c>
      <c r="L78" s="5"/>
      <c r="M78" s="3"/>
      <c r="N78" s="7" t="s">
        <v>11</v>
      </c>
      <c r="O78" s="5"/>
      <c r="P78" s="3"/>
      <c r="Q78" s="7" t="s">
        <v>11</v>
      </c>
      <c r="R78" s="5"/>
      <c r="S78" s="3"/>
      <c r="T78" s="7" t="s">
        <v>11</v>
      </c>
      <c r="U78" s="5"/>
      <c r="V78" s="3"/>
      <c r="W78" s="7" t="s">
        <v>11</v>
      </c>
      <c r="X78" s="5"/>
      <c r="Y78" s="3"/>
      <c r="Z78" s="7" t="s">
        <v>11</v>
      </c>
      <c r="AA78" s="5"/>
      <c r="AB78" s="3"/>
      <c r="AC78" s="7" t="s">
        <v>11</v>
      </c>
      <c r="AD78" s="5"/>
      <c r="AE78" s="3"/>
      <c r="AF78" s="7" t="s">
        <v>11</v>
      </c>
      <c r="AG78" s="5"/>
      <c r="AH78" s="3"/>
      <c r="AI78" s="7" t="s">
        <v>11</v>
      </c>
    </row>
    <row r="79" spans="1:35">
      <c r="A79" s="9">
        <v>38718</v>
      </c>
      <c r="B79" s="16">
        <v>11054.421875</v>
      </c>
      <c r="D79" s="9">
        <v>38749</v>
      </c>
      <c r="E79" s="16">
        <v>10228.916015625</v>
      </c>
      <c r="G79" s="9">
        <v>38777</v>
      </c>
      <c r="H79" s="16"/>
      <c r="J79" s="9">
        <v>38808</v>
      </c>
      <c r="K79" s="16">
        <v>10556.2880859375</v>
      </c>
      <c r="M79" s="9">
        <v>38838</v>
      </c>
      <c r="N79" s="16"/>
      <c r="P79" s="9">
        <v>38869</v>
      </c>
      <c r="Q79" s="16">
        <v>11156.4873046875</v>
      </c>
      <c r="S79" s="9">
        <v>38899</v>
      </c>
      <c r="T79" s="16">
        <v>11229.8544921875</v>
      </c>
      <c r="V79" s="9">
        <v>38930</v>
      </c>
      <c r="W79" s="16">
        <v>9422.9599609375</v>
      </c>
      <c r="Y79" s="9">
        <v>38961</v>
      </c>
      <c r="Z79" s="16"/>
      <c r="AB79" s="9">
        <v>38991</v>
      </c>
      <c r="AC79" s="16">
        <v>10934.009765625</v>
      </c>
      <c r="AE79" s="9">
        <v>39022</v>
      </c>
      <c r="AF79" s="16">
        <v>11702.9794921875</v>
      </c>
      <c r="AH79" s="9">
        <v>39052</v>
      </c>
      <c r="AI79" s="16">
        <v>11086.7138671875</v>
      </c>
    </row>
    <row r="80" spans="1:35">
      <c r="A80" s="9">
        <v>38719</v>
      </c>
      <c r="B80" s="16">
        <v>10358.8125</v>
      </c>
      <c r="D80" s="9">
        <v>38750</v>
      </c>
      <c r="E80" s="16">
        <v>11791.17578125</v>
      </c>
      <c r="G80" s="9">
        <v>38778</v>
      </c>
      <c r="H80" s="16"/>
      <c r="J80" s="9">
        <v>38809</v>
      </c>
      <c r="K80" s="16">
        <v>10416.6826171875</v>
      </c>
      <c r="M80" s="9">
        <v>38839</v>
      </c>
      <c r="N80" s="16"/>
      <c r="P80" s="9">
        <v>38870</v>
      </c>
      <c r="Q80" s="16">
        <v>10801.5048828125</v>
      </c>
      <c r="S80" s="9">
        <v>38900</v>
      </c>
      <c r="T80" s="16">
        <v>11229.8310546875</v>
      </c>
      <c r="V80" s="9">
        <v>38931</v>
      </c>
      <c r="W80" s="16">
        <v>10090.5087890625</v>
      </c>
      <c r="Y80" s="9">
        <v>38962</v>
      </c>
      <c r="Z80" s="16"/>
      <c r="AB80" s="9">
        <v>38992</v>
      </c>
      <c r="AC80" s="16">
        <v>11035.6669921875</v>
      </c>
      <c r="AE80" s="9">
        <v>39023</v>
      </c>
      <c r="AF80" s="16">
        <v>10385.869140625</v>
      </c>
      <c r="AH80" s="9">
        <v>39053</v>
      </c>
      <c r="AI80" s="16">
        <v>9908.7333984375</v>
      </c>
    </row>
    <row r="81" spans="1:35">
      <c r="A81" s="9">
        <v>38720</v>
      </c>
      <c r="B81" s="16">
        <v>10076.3115234375</v>
      </c>
      <c r="D81" s="9">
        <v>38751</v>
      </c>
      <c r="E81" s="16">
        <v>10202.6884765625</v>
      </c>
      <c r="G81" s="9">
        <v>38779</v>
      </c>
      <c r="H81" s="16">
        <v>10234.701171875</v>
      </c>
      <c r="J81" s="9">
        <v>38810</v>
      </c>
      <c r="K81" s="16">
        <v>10040.0927734375</v>
      </c>
      <c r="M81" s="9">
        <v>38840</v>
      </c>
      <c r="N81" s="16"/>
      <c r="P81" s="9">
        <v>38871</v>
      </c>
      <c r="Q81" s="16">
        <v>10419.6083984375</v>
      </c>
      <c r="S81" s="9">
        <v>38901</v>
      </c>
      <c r="T81" s="16">
        <v>10338.6220703125</v>
      </c>
      <c r="V81" s="9">
        <v>38932</v>
      </c>
      <c r="W81" s="16">
        <v>9323.59375</v>
      </c>
      <c r="Y81" s="9">
        <v>38963</v>
      </c>
      <c r="Z81" s="16"/>
      <c r="AB81" s="9">
        <v>38993</v>
      </c>
      <c r="AC81" s="16">
        <v>10605.279296875</v>
      </c>
      <c r="AE81" s="9">
        <v>39024</v>
      </c>
      <c r="AF81" s="16">
        <v>10457.880859375</v>
      </c>
      <c r="AH81" s="9">
        <v>39054</v>
      </c>
      <c r="AI81" s="16">
        <v>10991.462890625</v>
      </c>
    </row>
    <row r="82" spans="1:35">
      <c r="A82" s="9">
        <v>38721</v>
      </c>
      <c r="B82" s="16">
        <v>10257.5126953125</v>
      </c>
      <c r="D82" s="9">
        <v>38752</v>
      </c>
      <c r="E82" s="16">
        <v>10208.1962890625</v>
      </c>
      <c r="G82" s="9">
        <v>38780</v>
      </c>
      <c r="H82" s="16">
        <v>10010.5107421875</v>
      </c>
      <c r="J82" s="9">
        <v>38811</v>
      </c>
      <c r="K82" s="16">
        <v>10527.51171875</v>
      </c>
      <c r="M82" s="9">
        <v>38841</v>
      </c>
      <c r="N82" s="16">
        <v>10426.98828125</v>
      </c>
      <c r="P82" s="9">
        <v>38872</v>
      </c>
      <c r="Q82" s="16">
        <v>10818.6923828125</v>
      </c>
      <c r="S82" s="9">
        <v>38902</v>
      </c>
      <c r="T82" s="16">
        <v>10638.794921875</v>
      </c>
      <c r="V82" s="9">
        <v>38933</v>
      </c>
      <c r="W82" s="16">
        <v>9582.287109375</v>
      </c>
      <c r="Y82" s="9">
        <v>38964</v>
      </c>
      <c r="Z82" s="16"/>
      <c r="AB82" s="9">
        <v>38994</v>
      </c>
      <c r="AC82" s="16">
        <v>10839.119140625</v>
      </c>
      <c r="AE82" s="9">
        <v>39025</v>
      </c>
      <c r="AF82" s="16">
        <v>11174.1083984375</v>
      </c>
      <c r="AH82" s="9">
        <v>39055</v>
      </c>
      <c r="AI82" s="16">
        <v>11014.7685546875</v>
      </c>
    </row>
    <row r="83" spans="1:35">
      <c r="A83" s="9">
        <v>38722</v>
      </c>
      <c r="B83" s="16">
        <v>10191.724609375</v>
      </c>
      <c r="D83" s="9">
        <v>38753</v>
      </c>
      <c r="E83" s="16">
        <v>10638.4228515625</v>
      </c>
      <c r="G83" s="9">
        <v>38781</v>
      </c>
      <c r="H83" s="16">
        <v>10279.78125</v>
      </c>
      <c r="J83" s="9">
        <v>38812</v>
      </c>
      <c r="K83" s="16">
        <v>10289.6435546875</v>
      </c>
      <c r="M83" s="9">
        <v>38842</v>
      </c>
      <c r="N83" s="16">
        <v>10356.6923828125</v>
      </c>
      <c r="P83" s="9">
        <v>38873</v>
      </c>
      <c r="Q83" s="16">
        <v>10879.2734375</v>
      </c>
      <c r="S83" s="9">
        <v>38903</v>
      </c>
      <c r="T83" s="16">
        <v>11194.927734375</v>
      </c>
      <c r="V83" s="9">
        <v>38934</v>
      </c>
      <c r="W83" s="16">
        <v>8974.4814453125</v>
      </c>
      <c r="Y83" s="9">
        <v>38965</v>
      </c>
      <c r="Z83" s="16"/>
      <c r="AB83" s="9">
        <v>38995</v>
      </c>
      <c r="AC83" s="16">
        <v>10920.26953125</v>
      </c>
      <c r="AE83" s="9">
        <v>39026</v>
      </c>
      <c r="AF83" s="16">
        <v>10690.9892578125</v>
      </c>
      <c r="AH83" s="9">
        <v>39056</v>
      </c>
      <c r="AI83" s="16">
        <v>11103.4150390625</v>
      </c>
    </row>
    <row r="84" spans="1:35">
      <c r="A84" s="9">
        <v>38723</v>
      </c>
      <c r="B84" s="16">
        <v>9710.060546875</v>
      </c>
      <c r="D84" s="9">
        <v>38754</v>
      </c>
      <c r="E84" s="16">
        <v>10574.0107421875</v>
      </c>
      <c r="G84" s="9">
        <v>38782</v>
      </c>
      <c r="H84" s="16">
        <v>10588.3232421875</v>
      </c>
      <c r="J84" s="9">
        <v>38813</v>
      </c>
      <c r="K84" s="16">
        <v>10520.2646484375</v>
      </c>
      <c r="M84" s="9">
        <v>38843</v>
      </c>
      <c r="N84" s="16">
        <v>10691.130859375</v>
      </c>
      <c r="P84" s="9">
        <v>38874</v>
      </c>
      <c r="Q84" s="16">
        <v>11095.5107421875</v>
      </c>
      <c r="S84" s="9">
        <v>38904</v>
      </c>
      <c r="T84" s="16">
        <v>11105.109375</v>
      </c>
      <c r="V84" s="9">
        <v>38935</v>
      </c>
      <c r="W84" s="16">
        <v>9946.072265625</v>
      </c>
      <c r="Y84" s="9">
        <v>38966</v>
      </c>
      <c r="Z84" s="16"/>
      <c r="AB84" s="9">
        <v>38996</v>
      </c>
      <c r="AC84" s="16">
        <v>10442.0380859375</v>
      </c>
      <c r="AE84" s="9">
        <v>39027</v>
      </c>
      <c r="AF84" s="16">
        <v>11026.1884765625</v>
      </c>
      <c r="AH84" s="9">
        <v>39057</v>
      </c>
      <c r="AI84" s="16">
        <v>11192.0234375</v>
      </c>
    </row>
    <row r="85" spans="1:35">
      <c r="A85" s="9">
        <v>38724</v>
      </c>
      <c r="B85" s="16">
        <v>10035.455078125</v>
      </c>
      <c r="D85" s="9">
        <v>38755</v>
      </c>
      <c r="E85" s="16">
        <v>10091.4931640625</v>
      </c>
      <c r="G85" s="9">
        <v>38783</v>
      </c>
      <c r="H85" s="16">
        <v>9725.8974609375</v>
      </c>
      <c r="J85" s="9">
        <v>38814</v>
      </c>
      <c r="K85" s="16">
        <v>10225.24609375</v>
      </c>
      <c r="M85" s="9">
        <v>38844</v>
      </c>
      <c r="N85" s="16">
        <v>10643.41796875</v>
      </c>
      <c r="P85" s="9">
        <v>38875</v>
      </c>
      <c r="Q85" s="16">
        <v>10642.490234375</v>
      </c>
      <c r="S85" s="9">
        <v>38905</v>
      </c>
      <c r="T85" s="16">
        <v>11032.87109375</v>
      </c>
      <c r="V85" s="9">
        <v>38936</v>
      </c>
      <c r="W85" s="16">
        <v>9760.04296875</v>
      </c>
      <c r="Y85" s="9">
        <v>38967</v>
      </c>
      <c r="Z85" s="16"/>
      <c r="AB85" s="9">
        <v>38997</v>
      </c>
      <c r="AC85" s="16">
        <v>9849.40234375</v>
      </c>
      <c r="AE85" s="9">
        <v>39028</v>
      </c>
      <c r="AF85" s="16">
        <v>11147.412109375</v>
      </c>
      <c r="AH85" s="9">
        <v>39058</v>
      </c>
      <c r="AI85" s="16">
        <v>10827.1298828125</v>
      </c>
    </row>
    <row r="86" spans="1:35">
      <c r="A86" s="9">
        <v>38725</v>
      </c>
      <c r="B86" s="16">
        <v>9609.5849609375</v>
      </c>
      <c r="D86" s="9">
        <v>38756</v>
      </c>
      <c r="E86" s="16">
        <v>10089.75</v>
      </c>
      <c r="G86" s="9">
        <v>38784</v>
      </c>
      <c r="H86" s="16">
        <v>9334.4169921875</v>
      </c>
      <c r="J86" s="9">
        <v>38815</v>
      </c>
      <c r="K86" s="16">
        <v>9777.1640625</v>
      </c>
      <c r="M86" s="9">
        <v>38845</v>
      </c>
      <c r="N86" s="16">
        <v>9913.455078125</v>
      </c>
      <c r="P86" s="9">
        <v>38876</v>
      </c>
      <c r="Q86" s="16">
        <v>11045.3115234375</v>
      </c>
      <c r="S86" s="9">
        <v>38906</v>
      </c>
      <c r="T86" s="16"/>
      <c r="V86" s="9">
        <v>38937</v>
      </c>
      <c r="W86" s="16">
        <v>8928.9375</v>
      </c>
      <c r="Y86" s="9">
        <v>38968</v>
      </c>
      <c r="Z86" s="16"/>
      <c r="AB86" s="9">
        <v>38998</v>
      </c>
      <c r="AC86" s="16">
        <v>11081.2197265625</v>
      </c>
      <c r="AE86" s="9">
        <v>39029</v>
      </c>
      <c r="AF86" s="16">
        <v>10376.0546875</v>
      </c>
      <c r="AH86" s="9">
        <v>39059</v>
      </c>
      <c r="AI86" s="16">
        <v>11011.1474609375</v>
      </c>
    </row>
    <row r="87" spans="1:35">
      <c r="A87" s="9">
        <v>38726</v>
      </c>
      <c r="B87" s="16"/>
      <c r="D87" s="9">
        <v>38757</v>
      </c>
      <c r="E87" s="16">
        <v>10265.55078125</v>
      </c>
      <c r="G87" s="9">
        <v>38785</v>
      </c>
      <c r="H87" s="16">
        <v>7953.244140625</v>
      </c>
      <c r="J87" s="9">
        <v>38816</v>
      </c>
      <c r="K87" s="16">
        <v>10237.599609375</v>
      </c>
      <c r="M87" s="9">
        <v>38846</v>
      </c>
      <c r="N87" s="16">
        <v>10740.0224609375</v>
      </c>
      <c r="P87" s="9">
        <v>38877</v>
      </c>
      <c r="Q87" s="16">
        <v>10976.8525390625</v>
      </c>
      <c r="S87" s="9">
        <v>38907</v>
      </c>
      <c r="T87" s="16">
        <v>11077.615234375</v>
      </c>
      <c r="V87" s="9">
        <v>38938</v>
      </c>
      <c r="W87" s="16"/>
      <c r="Y87" s="9">
        <v>38969</v>
      </c>
      <c r="Z87" s="16"/>
      <c r="AB87" s="9">
        <v>38999</v>
      </c>
      <c r="AC87" s="16">
        <v>11081.2197265625</v>
      </c>
      <c r="AE87" s="9">
        <v>39030</v>
      </c>
      <c r="AF87" s="16">
        <v>11059.7822265625</v>
      </c>
      <c r="AH87" s="9">
        <v>39060</v>
      </c>
      <c r="AI87" s="16">
        <v>11172.41796875</v>
      </c>
    </row>
    <row r="88" spans="1:35">
      <c r="A88" s="9">
        <v>38727</v>
      </c>
      <c r="B88" s="16">
        <v>10523.7392578125</v>
      </c>
      <c r="D88" s="9">
        <v>38758</v>
      </c>
      <c r="E88" s="16">
        <v>10231.6376953125</v>
      </c>
      <c r="G88" s="9">
        <v>38786</v>
      </c>
      <c r="H88" s="16">
        <v>10003.2646484375</v>
      </c>
      <c r="J88" s="9">
        <v>38817</v>
      </c>
      <c r="K88" s="16">
        <v>10662.7763671875</v>
      </c>
      <c r="M88" s="9">
        <v>38847</v>
      </c>
      <c r="N88" s="16">
        <v>10578.4169921875</v>
      </c>
      <c r="P88" s="9">
        <v>38878</v>
      </c>
      <c r="Q88" s="16">
        <v>10849.095703125</v>
      </c>
      <c r="S88" s="9">
        <v>38908</v>
      </c>
      <c r="T88" s="16">
        <v>11094.3603515625</v>
      </c>
      <c r="V88" s="9">
        <v>38939</v>
      </c>
      <c r="W88" s="16">
        <v>9870.869140625</v>
      </c>
      <c r="Y88" s="9">
        <v>38970</v>
      </c>
      <c r="Z88" s="16"/>
      <c r="AB88" s="9">
        <v>39000</v>
      </c>
      <c r="AC88" s="16">
        <v>11261.564453125</v>
      </c>
      <c r="AE88" s="9">
        <v>39031</v>
      </c>
      <c r="AF88" s="16">
        <v>11084.46484375</v>
      </c>
      <c r="AH88" s="9">
        <v>39061</v>
      </c>
      <c r="AI88" s="16">
        <v>11432.552734375</v>
      </c>
    </row>
    <row r="89" spans="1:35">
      <c r="A89" s="9">
        <v>38728</v>
      </c>
      <c r="B89" s="16">
        <v>10149.3681640625</v>
      </c>
      <c r="D89" s="9">
        <v>38759</v>
      </c>
      <c r="E89" s="16">
        <v>9861</v>
      </c>
      <c r="G89" s="9">
        <v>38787</v>
      </c>
      <c r="H89" s="16">
        <v>10007.412109375</v>
      </c>
      <c r="J89" s="9">
        <v>38818</v>
      </c>
      <c r="K89" s="16">
        <v>9902.298828125</v>
      </c>
      <c r="M89" s="9">
        <v>38848</v>
      </c>
      <c r="N89" s="16">
        <v>10578.4169921875</v>
      </c>
      <c r="P89" s="9">
        <v>38879</v>
      </c>
      <c r="Q89" s="16">
        <v>10361.3701171875</v>
      </c>
      <c r="S89" s="9">
        <v>38909</v>
      </c>
      <c r="T89" s="16">
        <v>11065.5751953125</v>
      </c>
      <c r="V89" s="9">
        <v>38940</v>
      </c>
      <c r="W89" s="16">
        <v>9283.23046875</v>
      </c>
      <c r="Y89" s="9">
        <v>38971</v>
      </c>
      <c r="Z89" s="16"/>
      <c r="AB89" s="9">
        <v>39001</v>
      </c>
      <c r="AC89" s="16">
        <v>10044.4501953125</v>
      </c>
      <c r="AE89" s="9">
        <v>39032</v>
      </c>
      <c r="AF89" s="16">
        <v>11302.72265625</v>
      </c>
      <c r="AH89" s="9">
        <v>39062</v>
      </c>
      <c r="AI89" s="16">
        <v>11576.958984375</v>
      </c>
    </row>
    <row r="90" spans="1:35">
      <c r="A90" s="9">
        <v>38729</v>
      </c>
      <c r="B90" s="16">
        <v>9943.65625</v>
      </c>
      <c r="D90" s="9">
        <v>38760</v>
      </c>
      <c r="E90" s="16">
        <v>10394.8095703125</v>
      </c>
      <c r="G90" s="9">
        <v>38788</v>
      </c>
      <c r="H90" s="16">
        <v>10055.494140625</v>
      </c>
      <c r="J90" s="9">
        <v>38819</v>
      </c>
      <c r="K90" s="16">
        <v>10328.1787109375</v>
      </c>
      <c r="M90" s="9">
        <v>38849</v>
      </c>
      <c r="N90" s="16">
        <v>9997.0263671875</v>
      </c>
      <c r="P90" s="9">
        <v>38880</v>
      </c>
      <c r="Q90" s="16">
        <v>11023.6005859375</v>
      </c>
      <c r="S90" s="9">
        <v>38910</v>
      </c>
      <c r="T90" s="16">
        <v>11164.5576171875</v>
      </c>
      <c r="V90" s="9">
        <v>38941</v>
      </c>
      <c r="W90" s="16">
        <v>9192.1103515625</v>
      </c>
      <c r="Y90" s="9">
        <v>38972</v>
      </c>
      <c r="Z90" s="16"/>
      <c r="AB90" s="9">
        <v>39002</v>
      </c>
      <c r="AC90" s="16">
        <v>10094.3125</v>
      </c>
      <c r="AE90" s="9">
        <v>39033</v>
      </c>
      <c r="AF90" s="16">
        <v>11301.4521484375</v>
      </c>
      <c r="AH90" s="9">
        <v>39063</v>
      </c>
      <c r="AI90" s="16"/>
    </row>
    <row r="91" spans="1:35">
      <c r="A91" s="9">
        <v>38730</v>
      </c>
      <c r="B91" s="16">
        <v>10207.57421875</v>
      </c>
      <c r="D91" s="9">
        <v>38761</v>
      </c>
      <c r="E91" s="16">
        <v>10235.7509765625</v>
      </c>
      <c r="G91" s="9">
        <v>38789</v>
      </c>
      <c r="H91" s="16">
        <v>9984.701171875</v>
      </c>
      <c r="J91" s="9">
        <v>38820</v>
      </c>
      <c r="K91" s="16">
        <v>10191.8818359375</v>
      </c>
      <c r="M91" s="9">
        <v>38850</v>
      </c>
      <c r="N91" s="16">
        <v>10267.26171875</v>
      </c>
      <c r="P91" s="9">
        <v>38881</v>
      </c>
      <c r="Q91" s="16">
        <v>11384.5966796875</v>
      </c>
      <c r="S91" s="9">
        <v>38911</v>
      </c>
      <c r="T91" s="16">
        <v>10991.025390625</v>
      </c>
      <c r="V91" s="9">
        <v>38942</v>
      </c>
      <c r="W91" s="16"/>
      <c r="Y91" s="9">
        <v>38973</v>
      </c>
      <c r="Z91" s="16">
        <v>9512.80859375</v>
      </c>
      <c r="AB91" s="9">
        <v>39003</v>
      </c>
      <c r="AC91" s="16">
        <v>10491.5712890625</v>
      </c>
      <c r="AE91" s="9">
        <v>39034</v>
      </c>
      <c r="AF91" s="16">
        <v>11607.5</v>
      </c>
      <c r="AH91" s="9">
        <v>39064</v>
      </c>
      <c r="AI91" s="16">
        <v>11576.958984375</v>
      </c>
    </row>
    <row r="92" spans="1:35">
      <c r="A92" s="9">
        <v>38731</v>
      </c>
      <c r="B92" s="16">
        <v>10225.873046875</v>
      </c>
      <c r="D92" s="9">
        <v>38762</v>
      </c>
      <c r="E92" s="16">
        <v>10235.7509765625</v>
      </c>
      <c r="G92" s="9">
        <v>38790</v>
      </c>
      <c r="H92" s="16">
        <v>10389.4375</v>
      </c>
      <c r="J92" s="9">
        <v>38821</v>
      </c>
      <c r="K92" s="16">
        <v>10205.98828125</v>
      </c>
      <c r="M92" s="9">
        <v>38851</v>
      </c>
      <c r="N92" s="16">
        <v>10779.82421875</v>
      </c>
      <c r="P92" s="9">
        <v>38882</v>
      </c>
      <c r="Q92" s="16">
        <v>10991.66015625</v>
      </c>
      <c r="S92" s="9">
        <v>38912</v>
      </c>
      <c r="T92" s="16">
        <v>11483.962890625</v>
      </c>
      <c r="V92" s="9">
        <v>38943</v>
      </c>
      <c r="W92" s="16">
        <v>9627.01171875</v>
      </c>
      <c r="Y92" s="9">
        <v>38974</v>
      </c>
      <c r="Z92" s="16">
        <v>9948.072265625</v>
      </c>
      <c r="AB92" s="9">
        <v>39004</v>
      </c>
      <c r="AC92" s="16">
        <v>11338.05859375</v>
      </c>
      <c r="AE92" s="9">
        <v>39035</v>
      </c>
      <c r="AF92" s="16">
        <v>10636.5205078125</v>
      </c>
      <c r="AH92" s="9">
        <v>39065</v>
      </c>
      <c r="AI92" s="16">
        <v>11168.548828125</v>
      </c>
    </row>
    <row r="93" spans="1:35">
      <c r="A93" s="9">
        <v>38732</v>
      </c>
      <c r="B93" s="16">
        <v>9883.064453125</v>
      </c>
      <c r="D93" s="9">
        <v>38763</v>
      </c>
      <c r="E93" s="16">
        <v>10340.49609375</v>
      </c>
      <c r="G93" s="9">
        <v>38791</v>
      </c>
      <c r="H93" s="16">
        <v>10256.4375</v>
      </c>
      <c r="J93" s="9">
        <v>38822</v>
      </c>
      <c r="K93" s="16">
        <v>10454.798828125</v>
      </c>
      <c r="M93" s="9">
        <v>38852</v>
      </c>
      <c r="N93" s="16">
        <v>10839.232421875</v>
      </c>
      <c r="P93" s="9">
        <v>38883</v>
      </c>
      <c r="Q93" s="16">
        <v>10994.3203125</v>
      </c>
      <c r="S93" s="9">
        <v>38913</v>
      </c>
      <c r="T93" s="16">
        <v>10983.546875</v>
      </c>
      <c r="V93" s="9">
        <v>38944</v>
      </c>
      <c r="W93" s="16">
        <v>9807.0009765625</v>
      </c>
      <c r="Y93" s="9">
        <v>38975</v>
      </c>
      <c r="Z93" s="16">
        <v>10178.4169921875</v>
      </c>
      <c r="AB93" s="9">
        <v>39005</v>
      </c>
      <c r="AC93" s="16">
        <v>10683.490234375</v>
      </c>
      <c r="AE93" s="9">
        <v>39036</v>
      </c>
      <c r="AF93" s="16">
        <v>11067.41015625</v>
      </c>
      <c r="AH93" s="9">
        <v>39066</v>
      </c>
      <c r="AI93" s="16">
        <v>11031.4248046875</v>
      </c>
    </row>
    <row r="94" spans="1:35">
      <c r="A94" s="9">
        <v>38733</v>
      </c>
      <c r="B94" s="16">
        <v>9966.5751953125</v>
      </c>
      <c r="D94" s="9">
        <v>38764</v>
      </c>
      <c r="E94" s="16">
        <v>10269.1923828125</v>
      </c>
      <c r="G94" s="9">
        <v>38792</v>
      </c>
      <c r="H94" s="16">
        <v>10053.1318359375</v>
      </c>
      <c r="J94" s="9">
        <v>38823</v>
      </c>
      <c r="K94" s="16"/>
      <c r="M94" s="9">
        <v>38853</v>
      </c>
      <c r="N94" s="16">
        <v>10592.1337890625</v>
      </c>
      <c r="P94" s="9">
        <v>38884</v>
      </c>
      <c r="Q94" s="16">
        <v>10977.1962890625</v>
      </c>
      <c r="S94" s="9">
        <v>38914</v>
      </c>
      <c r="T94" s="16">
        <v>10981.58203125</v>
      </c>
      <c r="V94" s="9">
        <v>38945</v>
      </c>
      <c r="W94" s="16">
        <v>9718.7177734375</v>
      </c>
      <c r="Y94" s="9">
        <v>38976</v>
      </c>
      <c r="Z94" s="16">
        <v>10505.02734375</v>
      </c>
      <c r="AB94" s="9">
        <v>39006</v>
      </c>
      <c r="AC94" s="16">
        <v>10592.154296875</v>
      </c>
      <c r="AE94" s="9">
        <v>39037</v>
      </c>
      <c r="AF94" s="16">
        <v>11350.798828125</v>
      </c>
      <c r="AH94" s="9">
        <v>39067</v>
      </c>
      <c r="AI94" s="16">
        <v>11419.826171875</v>
      </c>
    </row>
    <row r="95" spans="1:35">
      <c r="A95" s="9">
        <v>38734</v>
      </c>
      <c r="B95" s="16">
        <v>9797.5302734375</v>
      </c>
      <c r="D95" s="9">
        <v>38765</v>
      </c>
      <c r="E95" s="16">
        <v>10604.62890625</v>
      </c>
      <c r="G95" s="9">
        <v>38793</v>
      </c>
      <c r="H95" s="16">
        <v>10403.619140625</v>
      </c>
      <c r="J95" s="9">
        <v>38824</v>
      </c>
      <c r="K95" s="16"/>
      <c r="M95" s="9">
        <v>38854</v>
      </c>
      <c r="N95" s="16">
        <v>10629.2470703125</v>
      </c>
      <c r="P95" s="9">
        <v>38885</v>
      </c>
      <c r="Q95" s="16">
        <v>10971.4140625</v>
      </c>
      <c r="S95" s="9">
        <v>38915</v>
      </c>
      <c r="T95" s="16">
        <v>10987.4248046875</v>
      </c>
      <c r="V95" s="9">
        <v>38946</v>
      </c>
      <c r="W95" s="16">
        <v>9634.4658203125</v>
      </c>
      <c r="Y95" s="9">
        <v>38977</v>
      </c>
      <c r="Z95" s="16">
        <v>10395.5791015625</v>
      </c>
      <c r="AB95" s="9">
        <v>39007</v>
      </c>
      <c r="AC95" s="16">
        <v>11095.9560546875</v>
      </c>
      <c r="AE95" s="9">
        <v>39038</v>
      </c>
      <c r="AF95" s="16">
        <v>11362.36328125</v>
      </c>
      <c r="AH95" s="9">
        <v>39068</v>
      </c>
      <c r="AI95" s="16">
        <v>11561.4482421875</v>
      </c>
    </row>
    <row r="96" spans="1:35">
      <c r="A96" s="9">
        <v>38735</v>
      </c>
      <c r="B96" s="16">
        <v>9903.1142578125</v>
      </c>
      <c r="D96" s="9">
        <v>38766</v>
      </c>
      <c r="E96" s="16">
        <v>10382.3466796875</v>
      </c>
      <c r="G96" s="9">
        <v>38794</v>
      </c>
      <c r="H96" s="16">
        <v>10143.970703125</v>
      </c>
      <c r="J96" s="9">
        <v>38825</v>
      </c>
      <c r="K96" s="16"/>
      <c r="M96" s="9">
        <v>38855</v>
      </c>
      <c r="N96" s="16">
        <v>11340.3857421875</v>
      </c>
      <c r="P96" s="9">
        <v>38886</v>
      </c>
      <c r="Q96" s="16">
        <v>11078.861328125</v>
      </c>
      <c r="S96" s="9">
        <v>38916</v>
      </c>
      <c r="T96" s="16">
        <v>11174.80078125</v>
      </c>
      <c r="V96" s="9">
        <v>38947</v>
      </c>
      <c r="W96" s="16">
        <v>9728.880859375</v>
      </c>
      <c r="Y96" s="9">
        <v>38978</v>
      </c>
      <c r="Z96" s="16">
        <v>10588.4248046875</v>
      </c>
      <c r="AB96" s="9">
        <v>39008</v>
      </c>
      <c r="AC96" s="16">
        <v>11078.3701171875</v>
      </c>
      <c r="AE96" s="9">
        <v>39039</v>
      </c>
      <c r="AF96" s="16">
        <v>11368.85546875</v>
      </c>
      <c r="AH96" s="9">
        <v>39069</v>
      </c>
      <c r="AI96" s="16"/>
    </row>
    <row r="97" spans="1:35">
      <c r="A97" s="9">
        <v>38736</v>
      </c>
      <c r="B97" s="16">
        <v>10599.3623046875</v>
      </c>
      <c r="D97" s="9">
        <v>38767</v>
      </c>
      <c r="E97" s="16">
        <v>10263.060546875</v>
      </c>
      <c r="G97" s="9">
        <v>38795</v>
      </c>
      <c r="H97" s="16">
        <v>9337.3349609375</v>
      </c>
      <c r="J97" s="9">
        <v>38826</v>
      </c>
      <c r="K97" s="16"/>
      <c r="M97" s="9">
        <v>38856</v>
      </c>
      <c r="N97" s="16">
        <v>10792.1416015625</v>
      </c>
      <c r="P97" s="9">
        <v>38887</v>
      </c>
      <c r="Q97" s="16">
        <v>11051.052734375</v>
      </c>
      <c r="S97" s="9">
        <v>38917</v>
      </c>
      <c r="T97" s="16">
        <v>11404.998046875</v>
      </c>
      <c r="V97" s="9">
        <v>38948</v>
      </c>
      <c r="W97" s="16">
        <v>9535.103515625</v>
      </c>
      <c r="Y97" s="9">
        <v>38979</v>
      </c>
      <c r="Z97" s="16">
        <v>9924.94140625</v>
      </c>
      <c r="AB97" s="9">
        <v>39009</v>
      </c>
      <c r="AC97" s="16">
        <v>10722.677734375</v>
      </c>
      <c r="AE97" s="9">
        <v>39040</v>
      </c>
      <c r="AF97" s="16">
        <v>11484.28515625</v>
      </c>
      <c r="AH97" s="9">
        <v>39070</v>
      </c>
      <c r="AI97" s="16"/>
    </row>
    <row r="98" spans="1:35">
      <c r="A98" s="9">
        <v>38737</v>
      </c>
      <c r="B98" s="16">
        <v>10574.9111328125</v>
      </c>
      <c r="D98" s="9">
        <v>38768</v>
      </c>
      <c r="E98" s="16">
        <v>10454.765625</v>
      </c>
      <c r="G98" s="9">
        <v>38796</v>
      </c>
      <c r="H98" s="16">
        <v>10148.4111328125</v>
      </c>
      <c r="J98" s="9">
        <v>38827</v>
      </c>
      <c r="K98" s="16"/>
      <c r="M98" s="9">
        <v>38857</v>
      </c>
      <c r="N98" s="16">
        <v>11054.8837890625</v>
      </c>
      <c r="P98" s="9">
        <v>38888</v>
      </c>
      <c r="Q98" s="16">
        <v>10917.8388671875</v>
      </c>
      <c r="S98" s="9">
        <v>38918</v>
      </c>
      <c r="T98" s="16">
        <v>11075.080078125</v>
      </c>
      <c r="V98" s="9">
        <v>38949</v>
      </c>
      <c r="W98" s="16">
        <v>9808.1845703125</v>
      </c>
      <c r="Y98" s="9">
        <v>38980</v>
      </c>
      <c r="Z98" s="16">
        <v>10662.7880859375</v>
      </c>
      <c r="AB98" s="9">
        <v>39010</v>
      </c>
      <c r="AC98" s="16">
        <v>10768.6162109375</v>
      </c>
      <c r="AE98" s="9">
        <v>39041</v>
      </c>
      <c r="AF98" s="16">
        <v>10183.7099609375</v>
      </c>
      <c r="AH98" s="9">
        <v>39071</v>
      </c>
      <c r="AI98" s="16">
        <v>11030.4208984375</v>
      </c>
    </row>
    <row r="99" spans="1:35">
      <c r="A99" s="9">
        <v>38738</v>
      </c>
      <c r="B99" s="16">
        <v>9883.5859375</v>
      </c>
      <c r="D99" s="9">
        <v>38769</v>
      </c>
      <c r="E99" s="16">
        <v>10253.0947265625</v>
      </c>
      <c r="G99" s="9">
        <v>38797</v>
      </c>
      <c r="H99" s="16">
        <v>10278.8193359375</v>
      </c>
      <c r="J99" s="9">
        <v>38828</v>
      </c>
      <c r="K99" s="16"/>
      <c r="M99" s="9">
        <v>38858</v>
      </c>
      <c r="N99" s="16">
        <v>10879.232421875</v>
      </c>
      <c r="P99" s="9">
        <v>38889</v>
      </c>
      <c r="Q99" s="16">
        <v>10863.4755859375</v>
      </c>
      <c r="S99" s="9">
        <v>38919</v>
      </c>
      <c r="T99" s="16">
        <v>11069.423828125</v>
      </c>
      <c r="V99" s="9">
        <v>38950</v>
      </c>
      <c r="W99" s="16">
        <v>9883.310546875</v>
      </c>
      <c r="Y99" s="9">
        <v>38981</v>
      </c>
      <c r="Z99" s="16">
        <v>10419.8916015625</v>
      </c>
      <c r="AB99" s="9">
        <v>39011</v>
      </c>
      <c r="AC99" s="16">
        <v>10638.970703125</v>
      </c>
      <c r="AE99" s="9">
        <v>39042</v>
      </c>
      <c r="AF99" s="16">
        <v>11155.5771484375</v>
      </c>
      <c r="AH99" s="9">
        <v>39072</v>
      </c>
      <c r="AI99" s="16">
        <v>11481.6640625</v>
      </c>
    </row>
    <row r="100" spans="1:35">
      <c r="A100" s="9">
        <v>38739</v>
      </c>
      <c r="B100" s="16">
        <v>9894.9970703125</v>
      </c>
      <c r="D100" s="9">
        <v>38770</v>
      </c>
      <c r="E100" s="16">
        <v>10339.3974609375</v>
      </c>
      <c r="G100" s="9">
        <v>38798</v>
      </c>
      <c r="H100" s="16">
        <v>10427.90234375</v>
      </c>
      <c r="J100" s="9">
        <v>38829</v>
      </c>
      <c r="K100" s="16"/>
      <c r="M100" s="9">
        <v>38859</v>
      </c>
      <c r="N100" s="16">
        <v>10879.232421875</v>
      </c>
      <c r="P100" s="9">
        <v>38890</v>
      </c>
      <c r="Q100" s="16">
        <v>10853.7197265625</v>
      </c>
      <c r="S100" s="9">
        <v>38920</v>
      </c>
      <c r="T100" s="16">
        <v>10934.818359375</v>
      </c>
      <c r="V100" s="9">
        <v>38951</v>
      </c>
      <c r="W100" s="16">
        <v>9956.6728515625</v>
      </c>
      <c r="Y100" s="9">
        <v>38982</v>
      </c>
      <c r="Z100" s="16">
        <v>10981.3984375</v>
      </c>
      <c r="AB100" s="9">
        <v>39012</v>
      </c>
      <c r="AC100" s="16">
        <v>10740.4609375</v>
      </c>
      <c r="AE100" s="9">
        <v>39043</v>
      </c>
      <c r="AF100" s="16">
        <v>11316.0732421875</v>
      </c>
      <c r="AH100" s="9">
        <v>39073</v>
      </c>
      <c r="AI100" s="16">
        <v>11195.4814453125</v>
      </c>
    </row>
    <row r="101" spans="1:35">
      <c r="A101" s="9">
        <v>38740</v>
      </c>
      <c r="B101" s="16">
        <v>9893.84765625</v>
      </c>
      <c r="D101" s="9">
        <v>38771</v>
      </c>
      <c r="E101" s="16">
        <v>10088.376953125</v>
      </c>
      <c r="G101" s="9">
        <v>38799</v>
      </c>
      <c r="H101" s="16">
        <v>10448.4296875</v>
      </c>
      <c r="J101" s="9">
        <v>38830</v>
      </c>
      <c r="K101" s="16"/>
      <c r="M101" s="9">
        <v>38860</v>
      </c>
      <c r="N101" s="16">
        <v>11011.2783203125</v>
      </c>
      <c r="P101" s="9">
        <v>38891</v>
      </c>
      <c r="Q101" s="16">
        <v>11124.66015625</v>
      </c>
      <c r="S101" s="9">
        <v>38921</v>
      </c>
      <c r="T101" s="16">
        <v>10819.421875</v>
      </c>
      <c r="V101" s="9">
        <v>38952</v>
      </c>
      <c r="W101" s="16">
        <v>9956.6728515625</v>
      </c>
      <c r="Y101" s="9">
        <v>38983</v>
      </c>
      <c r="Z101" s="16">
        <v>10716.9677734375</v>
      </c>
      <c r="AB101" s="9">
        <v>39013</v>
      </c>
      <c r="AC101" s="16"/>
      <c r="AE101" s="9">
        <v>39044</v>
      </c>
      <c r="AF101" s="16">
        <v>10906.7451171875</v>
      </c>
      <c r="AH101" s="9">
        <v>39074</v>
      </c>
      <c r="AI101" s="16">
        <v>11360.896484375</v>
      </c>
    </row>
    <row r="102" spans="1:35">
      <c r="A102" s="9">
        <v>38741</v>
      </c>
      <c r="B102" s="16"/>
      <c r="D102" s="9">
        <v>38772</v>
      </c>
      <c r="E102" s="16">
        <v>10294.919921875</v>
      </c>
      <c r="G102" s="9">
        <v>38800</v>
      </c>
      <c r="H102" s="16">
        <v>10394.7666015625</v>
      </c>
      <c r="J102" s="9">
        <v>38831</v>
      </c>
      <c r="K102" s="16"/>
      <c r="M102" s="9">
        <v>38861</v>
      </c>
      <c r="N102" s="16">
        <v>11244.458984375</v>
      </c>
      <c r="P102" s="9">
        <v>38892</v>
      </c>
      <c r="Q102" s="16">
        <v>11337.3408203125</v>
      </c>
      <c r="S102" s="9">
        <v>38922</v>
      </c>
      <c r="T102" s="16"/>
      <c r="V102" s="9">
        <v>38953</v>
      </c>
      <c r="W102" s="16">
        <v>9929.8125</v>
      </c>
      <c r="Y102" s="9">
        <v>38984</v>
      </c>
      <c r="Z102" s="16">
        <v>10788.2646484375</v>
      </c>
      <c r="AB102" s="9">
        <v>39014</v>
      </c>
      <c r="AC102" s="16">
        <v>10876.19921875</v>
      </c>
      <c r="AE102" s="9">
        <v>39045</v>
      </c>
      <c r="AF102" s="16">
        <v>11084.6005859375</v>
      </c>
      <c r="AH102" s="9">
        <v>39075</v>
      </c>
      <c r="AI102" s="16">
        <v>11397.2783203125</v>
      </c>
    </row>
    <row r="103" spans="1:35">
      <c r="A103" s="9">
        <v>38742</v>
      </c>
      <c r="B103" s="16">
        <v>10339.423828125</v>
      </c>
      <c r="D103" s="9">
        <v>38773</v>
      </c>
      <c r="E103" s="16">
        <v>9990.56640625</v>
      </c>
      <c r="G103" s="9">
        <v>38801</v>
      </c>
      <c r="H103" s="16">
        <v>10453.783203125</v>
      </c>
      <c r="J103" s="9">
        <v>38832</v>
      </c>
      <c r="K103" s="16"/>
      <c r="M103" s="9">
        <v>38862</v>
      </c>
      <c r="N103" s="16">
        <v>10952.2138671875</v>
      </c>
      <c r="P103" s="9">
        <v>38893</v>
      </c>
      <c r="Q103" s="16">
        <v>10683.765625</v>
      </c>
      <c r="S103" s="9">
        <v>38923</v>
      </c>
      <c r="T103" s="16"/>
      <c r="V103" s="9">
        <v>38954</v>
      </c>
      <c r="W103" s="16">
        <v>9861.8310546875</v>
      </c>
      <c r="Y103" s="9">
        <v>38985</v>
      </c>
      <c r="Z103" s="16">
        <v>10528.8154296875</v>
      </c>
      <c r="AB103" s="9">
        <v>39015</v>
      </c>
      <c r="AC103" s="16">
        <v>10992.6572265625</v>
      </c>
      <c r="AE103" s="9">
        <v>39046</v>
      </c>
      <c r="AF103" s="16">
        <v>10819.9130859375</v>
      </c>
      <c r="AH103" s="9">
        <v>39076</v>
      </c>
      <c r="AI103" s="16">
        <v>11005.7548828125</v>
      </c>
    </row>
    <row r="104" spans="1:35">
      <c r="A104" s="9">
        <v>38743</v>
      </c>
      <c r="B104" s="16">
        <v>10313.11328125</v>
      </c>
      <c r="D104" s="9">
        <v>38774</v>
      </c>
      <c r="E104" s="16">
        <v>10114.8681640625</v>
      </c>
      <c r="G104" s="9">
        <v>38802</v>
      </c>
      <c r="H104" s="16">
        <v>10682.44921875</v>
      </c>
      <c r="J104" s="9">
        <v>38833</v>
      </c>
      <c r="K104" s="16"/>
      <c r="M104" s="9">
        <v>38863</v>
      </c>
      <c r="N104" s="16">
        <v>10637.724609375</v>
      </c>
      <c r="P104" s="9">
        <v>38894</v>
      </c>
      <c r="Q104" s="16">
        <v>11126.103515625</v>
      </c>
      <c r="S104" s="9">
        <v>38924</v>
      </c>
      <c r="T104" s="16">
        <v>9664.69140625</v>
      </c>
      <c r="V104" s="9">
        <v>38955</v>
      </c>
      <c r="W104" s="16">
        <v>9306.55078125</v>
      </c>
      <c r="Y104" s="9">
        <v>38986</v>
      </c>
      <c r="Z104" s="16">
        <v>10948.3359375</v>
      </c>
      <c r="AB104" s="9">
        <v>39016</v>
      </c>
      <c r="AC104" s="16">
        <v>10210.05078125</v>
      </c>
      <c r="AE104" s="9">
        <v>39047</v>
      </c>
      <c r="AF104" s="16">
        <v>10976.4765625</v>
      </c>
      <c r="AH104" s="9">
        <v>39077</v>
      </c>
      <c r="AI104" s="16">
        <v>10876.109375</v>
      </c>
    </row>
    <row r="105" spans="1:35">
      <c r="A105" s="9">
        <v>38744</v>
      </c>
      <c r="B105" s="16">
        <v>10134.9365234375</v>
      </c>
      <c r="D105" s="9">
        <v>38775</v>
      </c>
      <c r="E105" s="16">
        <v>10009.1328125</v>
      </c>
      <c r="G105" s="9">
        <v>38803</v>
      </c>
      <c r="H105" s="16">
        <v>10153.42578125</v>
      </c>
      <c r="J105" s="9">
        <v>38834</v>
      </c>
      <c r="K105" s="16"/>
      <c r="M105" s="9">
        <v>38864</v>
      </c>
      <c r="N105" s="16">
        <v>10571.314453125</v>
      </c>
      <c r="P105" s="9">
        <v>38895</v>
      </c>
      <c r="Q105" s="16">
        <v>10758.6279296875</v>
      </c>
      <c r="S105" s="9">
        <v>38925</v>
      </c>
      <c r="T105" s="16">
        <v>9693.650390625</v>
      </c>
      <c r="V105" s="9">
        <v>38956</v>
      </c>
      <c r="W105" s="16">
        <v>8870.580078125</v>
      </c>
      <c r="Y105" s="9">
        <v>38987</v>
      </c>
      <c r="Z105" s="16">
        <v>10665.1982421875</v>
      </c>
      <c r="AB105" s="9">
        <v>39017</v>
      </c>
      <c r="AC105" s="16">
        <v>11629.666015625</v>
      </c>
      <c r="AE105" s="9">
        <v>39048</v>
      </c>
      <c r="AF105" s="16">
        <v>11011.7939453125</v>
      </c>
      <c r="AH105" s="9">
        <v>39078</v>
      </c>
      <c r="AI105" s="16">
        <v>11451.1142578125</v>
      </c>
    </row>
    <row r="106" spans="1:35">
      <c r="A106" s="9">
        <v>38745</v>
      </c>
      <c r="B106" s="16">
        <v>10360.2412109375</v>
      </c>
      <c r="D106" s="9">
        <v>38776</v>
      </c>
      <c r="E106" s="16">
        <v>10379.162109375</v>
      </c>
      <c r="G106" s="9">
        <v>38804</v>
      </c>
      <c r="H106" s="16">
        <v>9787.5</v>
      </c>
      <c r="J106" s="9">
        <v>38835</v>
      </c>
      <c r="K106" s="16"/>
      <c r="M106" s="9">
        <v>38865</v>
      </c>
      <c r="N106" s="16">
        <v>10832.0361328125</v>
      </c>
      <c r="P106" s="9">
        <v>38896</v>
      </c>
      <c r="Q106" s="16">
        <v>11073.6611328125</v>
      </c>
      <c r="S106" s="9">
        <v>38926</v>
      </c>
      <c r="T106" s="16">
        <v>9561.9140625</v>
      </c>
      <c r="V106" s="9">
        <v>38957</v>
      </c>
      <c r="W106" s="16">
        <v>9164.2666015625</v>
      </c>
      <c r="Y106" s="9">
        <v>38988</v>
      </c>
      <c r="Z106" s="16">
        <v>10891.3427734375</v>
      </c>
      <c r="AB106" s="9">
        <v>39018</v>
      </c>
      <c r="AC106" s="16">
        <v>10843.4951171875</v>
      </c>
      <c r="AE106" s="9">
        <v>39049</v>
      </c>
      <c r="AF106" s="16">
        <v>10703.111328125</v>
      </c>
      <c r="AH106" s="9">
        <v>39079</v>
      </c>
      <c r="AI106" s="16">
        <v>10800.916015625</v>
      </c>
    </row>
    <row r="107" spans="1:35">
      <c r="A107" s="9">
        <v>38746</v>
      </c>
      <c r="B107" s="16">
        <v>10212.50390625</v>
      </c>
      <c r="D107" s="17"/>
      <c r="E107" s="13"/>
      <c r="G107" s="9">
        <v>38805</v>
      </c>
      <c r="H107" s="16">
        <v>10410.71875</v>
      </c>
      <c r="J107" s="9">
        <v>38836</v>
      </c>
      <c r="K107" s="16"/>
      <c r="M107" s="9">
        <v>38866</v>
      </c>
      <c r="N107" s="16">
        <v>10752.033203125</v>
      </c>
      <c r="P107" s="9">
        <v>38897</v>
      </c>
      <c r="Q107" s="16">
        <v>11153.2958984375</v>
      </c>
      <c r="S107" s="9">
        <v>38927</v>
      </c>
      <c r="T107" s="16">
        <v>9724.009765625</v>
      </c>
      <c r="V107" s="9">
        <v>38958</v>
      </c>
      <c r="W107" s="16">
        <v>8356.1376953125</v>
      </c>
      <c r="Y107" s="9">
        <v>38989</v>
      </c>
      <c r="Z107" s="16">
        <v>10889.158203125</v>
      </c>
      <c r="AB107" s="9">
        <v>39019</v>
      </c>
      <c r="AC107" s="16">
        <v>11654.0322265625</v>
      </c>
      <c r="AE107" s="9">
        <v>39050</v>
      </c>
      <c r="AF107" s="16">
        <v>11467.88671875</v>
      </c>
      <c r="AH107" s="9">
        <v>39080</v>
      </c>
      <c r="AI107" s="16">
        <v>10860.3359375</v>
      </c>
    </row>
    <row r="108" spans="1:35">
      <c r="A108" s="9">
        <v>38747</v>
      </c>
      <c r="B108" s="16">
        <v>9808.353515625</v>
      </c>
      <c r="D108" s="17"/>
      <c r="E108" s="13"/>
      <c r="G108" s="9">
        <v>38806</v>
      </c>
      <c r="H108" s="16">
        <v>10302.76171875</v>
      </c>
      <c r="J108" s="9">
        <v>38837</v>
      </c>
      <c r="K108" s="16"/>
      <c r="M108" s="9">
        <v>38867</v>
      </c>
      <c r="N108" s="16">
        <v>10987.6650390625</v>
      </c>
      <c r="P108" s="9">
        <v>38898</v>
      </c>
      <c r="Q108" s="16">
        <v>11063.345703125</v>
      </c>
      <c r="S108" s="9">
        <v>38928</v>
      </c>
      <c r="T108" s="16">
        <v>9590.1376953125</v>
      </c>
      <c r="V108" s="9">
        <v>38959</v>
      </c>
      <c r="W108" s="16">
        <v>9108.287109375</v>
      </c>
      <c r="Y108" s="9">
        <v>38990</v>
      </c>
      <c r="Z108" s="16">
        <v>10491.4580078125</v>
      </c>
      <c r="AB108" s="9">
        <v>39020</v>
      </c>
      <c r="AC108" s="16">
        <v>11158.4443359375</v>
      </c>
      <c r="AE108" s="9">
        <v>39051</v>
      </c>
      <c r="AF108" s="16">
        <v>11199.96875</v>
      </c>
      <c r="AH108" s="9">
        <v>39081</v>
      </c>
      <c r="AI108" s="16">
        <v>11581.66015625</v>
      </c>
    </row>
    <row r="109" spans="1:35">
      <c r="A109" s="9">
        <v>38748</v>
      </c>
      <c r="B109" s="16">
        <v>10225.130859375</v>
      </c>
      <c r="D109" s="17"/>
      <c r="E109" s="13"/>
      <c r="G109" s="9">
        <v>38807</v>
      </c>
      <c r="H109" s="16">
        <v>10502.412109375</v>
      </c>
      <c r="J109" s="17"/>
      <c r="K109" s="13"/>
      <c r="M109" s="9">
        <v>38868</v>
      </c>
      <c r="N109" s="16">
        <v>11020.8828125</v>
      </c>
      <c r="Q109" s="13"/>
      <c r="S109" s="9">
        <v>38929</v>
      </c>
      <c r="T109" s="16">
        <v>9553.5390625</v>
      </c>
      <c r="V109" s="9">
        <v>38960</v>
      </c>
      <c r="W109" s="16"/>
      <c r="Z109" s="13"/>
      <c r="AB109" s="9">
        <v>39021</v>
      </c>
      <c r="AC109" s="16">
        <v>11110.619140625</v>
      </c>
      <c r="AH109" s="9">
        <v>39082</v>
      </c>
      <c r="AI109" s="16">
        <v>10596.1162109375</v>
      </c>
    </row>
    <row r="110" spans="1:35">
      <c r="B110" s="24">
        <v>10142.578832165947</v>
      </c>
      <c r="E110" s="24">
        <v>10315.470075334821</v>
      </c>
      <c r="H110" s="24">
        <v>10094.933054956897</v>
      </c>
      <c r="K110" s="24">
        <v>10289.094401041666</v>
      </c>
      <c r="N110" s="24">
        <v>10713.883928571429</v>
      </c>
      <c r="Q110" s="24">
        <v>10949.1578125</v>
      </c>
      <c r="T110" s="24">
        <v>10745.219517299107</v>
      </c>
      <c r="W110" s="24">
        <v>9522.4493233816956</v>
      </c>
      <c r="Z110" s="24">
        <v>10502.049424913195</v>
      </c>
      <c r="AC110" s="24">
        <v>10827.134733072917</v>
      </c>
      <c r="AF110" s="24">
        <v>11047.116471354168</v>
      </c>
      <c r="AI110" s="24">
        <v>11132.617117745536</v>
      </c>
    </row>
    <row r="112" spans="1:35">
      <c r="A112" s="18" t="s">
        <v>9</v>
      </c>
      <c r="B112" s="4" t="s">
        <v>10</v>
      </c>
      <c r="C112" s="19"/>
      <c r="D112" s="18" t="s">
        <v>9</v>
      </c>
      <c r="E112" s="4" t="s">
        <v>10</v>
      </c>
      <c r="F112" s="19"/>
      <c r="G112" s="18" t="s">
        <v>9</v>
      </c>
      <c r="H112" s="4" t="s">
        <v>10</v>
      </c>
      <c r="I112" s="19"/>
      <c r="J112" s="18" t="s">
        <v>9</v>
      </c>
      <c r="K112" s="4" t="s">
        <v>10</v>
      </c>
      <c r="L112" s="19"/>
      <c r="M112" s="18" t="s">
        <v>9</v>
      </c>
      <c r="N112" s="4" t="s">
        <v>10</v>
      </c>
      <c r="O112" s="19"/>
      <c r="P112" s="18" t="s">
        <v>9</v>
      </c>
      <c r="Q112" s="4" t="s">
        <v>10</v>
      </c>
      <c r="R112" s="19"/>
      <c r="S112" s="18" t="s">
        <v>9</v>
      </c>
      <c r="T112" s="4" t="s">
        <v>10</v>
      </c>
      <c r="U112" s="19"/>
      <c r="V112" s="18" t="s">
        <v>9</v>
      </c>
      <c r="W112" s="4" t="s">
        <v>10</v>
      </c>
      <c r="X112" s="19"/>
      <c r="Y112" s="18" t="s">
        <v>9</v>
      </c>
      <c r="Z112" s="4" t="s">
        <v>10</v>
      </c>
      <c r="AA112" s="19"/>
      <c r="AB112" s="18" t="s">
        <v>9</v>
      </c>
      <c r="AC112" s="4" t="s">
        <v>10</v>
      </c>
      <c r="AD112" s="19"/>
      <c r="AE112" s="18" t="s">
        <v>9</v>
      </c>
      <c r="AF112" s="4" t="s">
        <v>10</v>
      </c>
      <c r="AG112" s="19"/>
      <c r="AH112" s="18" t="s">
        <v>9</v>
      </c>
      <c r="AI112" s="4" t="s">
        <v>10</v>
      </c>
    </row>
    <row r="113" spans="1:35">
      <c r="A113" s="18"/>
      <c r="B113" s="4" t="s">
        <v>11</v>
      </c>
      <c r="C113" s="19"/>
      <c r="D113" s="18"/>
      <c r="E113" s="4" t="s">
        <v>11</v>
      </c>
      <c r="F113" s="19"/>
      <c r="G113" s="18"/>
      <c r="H113" s="4" t="s">
        <v>11</v>
      </c>
      <c r="I113" s="19"/>
      <c r="J113" s="18"/>
      <c r="K113" s="4" t="s">
        <v>11</v>
      </c>
      <c r="L113" s="19"/>
      <c r="M113" s="18"/>
      <c r="N113" s="4" t="s">
        <v>11</v>
      </c>
      <c r="O113" s="19"/>
      <c r="P113" s="18"/>
      <c r="Q113" s="4" t="s">
        <v>11</v>
      </c>
      <c r="R113" s="19"/>
      <c r="S113" s="18"/>
      <c r="T113" s="4" t="s">
        <v>11</v>
      </c>
      <c r="U113" s="19"/>
      <c r="V113" s="18"/>
      <c r="W113" s="4" t="s">
        <v>11</v>
      </c>
      <c r="X113" s="19"/>
      <c r="Y113" s="18"/>
      <c r="Z113" s="4" t="s">
        <v>11</v>
      </c>
      <c r="AA113" s="19"/>
      <c r="AB113" s="18"/>
      <c r="AC113" s="4" t="s">
        <v>11</v>
      </c>
      <c r="AD113" s="19"/>
      <c r="AE113" s="18"/>
      <c r="AF113" s="4" t="s">
        <v>11</v>
      </c>
      <c r="AG113" s="19"/>
      <c r="AH113" s="18"/>
      <c r="AI113" s="4" t="s">
        <v>11</v>
      </c>
    </row>
    <row r="114" spans="1:35">
      <c r="A114" s="20">
        <v>39083</v>
      </c>
      <c r="B114" s="16">
        <v>9505.6484375</v>
      </c>
      <c r="C114" s="21"/>
      <c r="D114" s="20">
        <v>39114</v>
      </c>
      <c r="E114" s="16">
        <v>11475.275390625</v>
      </c>
      <c r="F114" s="21"/>
      <c r="G114" s="20">
        <v>39142</v>
      </c>
      <c r="H114" s="16">
        <v>11882.6337890625</v>
      </c>
      <c r="I114" s="21"/>
      <c r="J114" s="20">
        <v>39173</v>
      </c>
      <c r="K114" s="16">
        <v>11785.837890625</v>
      </c>
      <c r="L114" s="21"/>
      <c r="M114" s="20">
        <v>39203</v>
      </c>
      <c r="N114" s="16">
        <v>11575.85546875</v>
      </c>
      <c r="O114" s="21"/>
      <c r="P114" s="20">
        <v>39234</v>
      </c>
      <c r="Q114" s="16"/>
      <c r="R114" s="21"/>
      <c r="S114" s="20">
        <v>39264</v>
      </c>
      <c r="T114" s="16">
        <v>10991.40234375</v>
      </c>
      <c r="U114" s="21"/>
      <c r="V114" s="20">
        <v>39295</v>
      </c>
      <c r="W114" s="16">
        <v>10088.5185546875</v>
      </c>
      <c r="X114" s="21"/>
      <c r="Y114" s="20">
        <v>39326</v>
      </c>
      <c r="Z114" s="16">
        <v>8921.6845703125</v>
      </c>
      <c r="AA114" s="21"/>
      <c r="AB114" s="20">
        <v>39356</v>
      </c>
      <c r="AC114" s="16">
        <v>9328.4619140625</v>
      </c>
      <c r="AD114" s="21"/>
      <c r="AE114" s="20">
        <v>39387</v>
      </c>
      <c r="AF114" s="16">
        <v>11730.701171875</v>
      </c>
      <c r="AG114" s="21"/>
      <c r="AH114" s="20">
        <v>39417</v>
      </c>
      <c r="AI114" s="16"/>
    </row>
    <row r="115" spans="1:35">
      <c r="A115" s="20">
        <v>39084</v>
      </c>
      <c r="B115" s="16">
        <v>10075.40625</v>
      </c>
      <c r="C115" s="21"/>
      <c r="D115" s="20">
        <v>39115</v>
      </c>
      <c r="E115" s="16">
        <v>11791.17578125</v>
      </c>
      <c r="F115" s="21"/>
      <c r="G115" s="20">
        <v>39143</v>
      </c>
      <c r="H115" s="16">
        <v>11380.521484375</v>
      </c>
      <c r="I115" s="21"/>
      <c r="J115" s="20">
        <v>39174</v>
      </c>
      <c r="K115" s="16">
        <v>11001.9716796875</v>
      </c>
      <c r="L115" s="21"/>
      <c r="M115" s="20">
        <v>39204</v>
      </c>
      <c r="N115" s="16">
        <v>11740.107421875</v>
      </c>
      <c r="O115" s="21"/>
      <c r="P115" s="20">
        <v>39235</v>
      </c>
      <c r="Q115" s="16"/>
      <c r="R115" s="21"/>
      <c r="S115" s="20">
        <v>39265</v>
      </c>
      <c r="T115" s="16">
        <v>10262.427734375</v>
      </c>
      <c r="U115" s="21"/>
      <c r="V115" s="20">
        <v>39296</v>
      </c>
      <c r="W115" s="16">
        <v>9879.240234375</v>
      </c>
      <c r="X115" s="21"/>
      <c r="Y115" s="20">
        <v>39327</v>
      </c>
      <c r="Z115" s="16">
        <v>9002.181640625</v>
      </c>
      <c r="AA115" s="21"/>
      <c r="AB115" s="20">
        <v>39357</v>
      </c>
      <c r="AC115" s="16">
        <v>8536.046875</v>
      </c>
      <c r="AD115" s="21"/>
      <c r="AE115" s="20">
        <v>39388</v>
      </c>
      <c r="AF115" s="16">
        <v>11664.76953125</v>
      </c>
      <c r="AG115" s="21"/>
      <c r="AH115" s="20">
        <v>39418</v>
      </c>
      <c r="AI115" s="16"/>
    </row>
    <row r="116" spans="1:35">
      <c r="A116" s="20">
        <v>39085</v>
      </c>
      <c r="B116" s="16">
        <v>10436.42578125</v>
      </c>
      <c r="C116" s="21"/>
      <c r="D116" s="20">
        <v>39116</v>
      </c>
      <c r="E116" s="16">
        <v>11209.408203125</v>
      </c>
      <c r="F116" s="21"/>
      <c r="G116" s="20">
        <v>39144</v>
      </c>
      <c r="H116" s="16">
        <v>10917.7421875</v>
      </c>
      <c r="I116" s="21"/>
      <c r="J116" s="20">
        <v>39175</v>
      </c>
      <c r="K116" s="16">
        <v>11666.6162109375</v>
      </c>
      <c r="L116" s="21"/>
      <c r="M116" s="20">
        <v>39205</v>
      </c>
      <c r="N116" s="16">
        <v>11547.283203125</v>
      </c>
      <c r="O116" s="21"/>
      <c r="P116" s="20">
        <v>39236</v>
      </c>
      <c r="Q116" s="16"/>
      <c r="R116" s="21"/>
      <c r="S116" s="20">
        <v>39266</v>
      </c>
      <c r="T116" s="16">
        <v>11173.0546875</v>
      </c>
      <c r="U116" s="21"/>
      <c r="V116" s="20">
        <v>39297</v>
      </c>
      <c r="W116" s="16">
        <v>9875.5498046875</v>
      </c>
      <c r="X116" s="21"/>
      <c r="Y116" s="20">
        <v>39328</v>
      </c>
      <c r="Z116" s="16">
        <v>9128.529296875</v>
      </c>
      <c r="AA116" s="21"/>
      <c r="AB116" s="20">
        <v>39358</v>
      </c>
      <c r="AC116" s="16">
        <v>8779.24609375</v>
      </c>
      <c r="AD116" s="21"/>
      <c r="AE116" s="20">
        <v>39389</v>
      </c>
      <c r="AF116" s="16">
        <v>10965.3544921875</v>
      </c>
      <c r="AG116" s="21"/>
      <c r="AH116" s="20">
        <v>39419</v>
      </c>
      <c r="AI116" s="16">
        <v>10548.578125</v>
      </c>
    </row>
    <row r="117" spans="1:35">
      <c r="A117" s="20">
        <v>39086</v>
      </c>
      <c r="B117" s="16">
        <v>9790.7900390625</v>
      </c>
      <c r="C117" s="21"/>
      <c r="D117" s="20">
        <v>39117</v>
      </c>
      <c r="E117" s="16">
        <v>11224.7080078125</v>
      </c>
      <c r="F117" s="21"/>
      <c r="G117" s="20">
        <v>39145</v>
      </c>
      <c r="H117" s="16">
        <v>12069.7587890625</v>
      </c>
      <c r="I117" s="21"/>
      <c r="J117" s="20">
        <v>39176</v>
      </c>
      <c r="K117" s="16">
        <v>11537.158203125</v>
      </c>
      <c r="L117" s="21"/>
      <c r="M117" s="20">
        <v>39206</v>
      </c>
      <c r="N117" s="16">
        <v>11427.763671875</v>
      </c>
      <c r="O117" s="21"/>
      <c r="P117" s="20">
        <v>39237</v>
      </c>
      <c r="Q117" s="16"/>
      <c r="R117" s="21"/>
      <c r="S117" s="20">
        <v>39267</v>
      </c>
      <c r="T117" s="16">
        <v>11251.232421875</v>
      </c>
      <c r="U117" s="21"/>
      <c r="V117" s="20">
        <v>39298</v>
      </c>
      <c r="W117" s="16">
        <v>10130.1337890625</v>
      </c>
      <c r="X117" s="21"/>
      <c r="Y117" s="20">
        <v>39329</v>
      </c>
      <c r="Z117" s="16">
        <v>9466.7763671875</v>
      </c>
      <c r="AA117" s="21"/>
      <c r="AB117" s="20">
        <v>39359</v>
      </c>
      <c r="AC117" s="16">
        <v>10812.560546875</v>
      </c>
      <c r="AD117" s="21"/>
      <c r="AE117" s="20">
        <v>39390</v>
      </c>
      <c r="AF117" s="16">
        <v>11866.55859375</v>
      </c>
      <c r="AG117" s="21"/>
      <c r="AH117" s="20">
        <v>39420</v>
      </c>
      <c r="AI117" s="16">
        <v>10496.83203125</v>
      </c>
    </row>
    <row r="118" spans="1:35">
      <c r="A118" s="20">
        <v>39087</v>
      </c>
      <c r="B118" s="16">
        <v>9387.1943359375</v>
      </c>
      <c r="C118" s="21"/>
      <c r="D118" s="20">
        <v>39118</v>
      </c>
      <c r="E118" s="16">
        <v>11700.99609375</v>
      </c>
      <c r="F118" s="21"/>
      <c r="G118" s="20">
        <v>39146</v>
      </c>
      <c r="H118" s="16">
        <v>12113.935546875</v>
      </c>
      <c r="I118" s="21"/>
      <c r="J118" s="20">
        <v>39177</v>
      </c>
      <c r="K118" s="16">
        <v>11157.13671875</v>
      </c>
      <c r="L118" s="21"/>
      <c r="M118" s="20">
        <v>39207</v>
      </c>
      <c r="N118" s="16"/>
      <c r="O118" s="21"/>
      <c r="P118" s="20">
        <v>39238</v>
      </c>
      <c r="Q118" s="16"/>
      <c r="R118" s="21"/>
      <c r="S118" s="20">
        <v>39268</v>
      </c>
      <c r="T118" s="16">
        <v>11692.9404296875</v>
      </c>
      <c r="U118" s="21"/>
      <c r="V118" s="20">
        <v>39299</v>
      </c>
      <c r="W118" s="16">
        <v>9883.8271484375</v>
      </c>
      <c r="X118" s="21"/>
      <c r="Y118" s="20">
        <v>39330</v>
      </c>
      <c r="Z118" s="16">
        <v>9349.169921875</v>
      </c>
      <c r="AA118" s="21"/>
      <c r="AB118" s="20">
        <v>39360</v>
      </c>
      <c r="AC118" s="16">
        <v>10900.6025390625</v>
      </c>
      <c r="AD118" s="21"/>
      <c r="AE118" s="20">
        <v>39391</v>
      </c>
      <c r="AF118" s="16">
        <v>11264.1884765625</v>
      </c>
      <c r="AG118" s="21"/>
      <c r="AH118" s="20">
        <v>39421</v>
      </c>
      <c r="AI118" s="16"/>
    </row>
    <row r="119" spans="1:35">
      <c r="A119" s="20">
        <v>39088</v>
      </c>
      <c r="B119" s="16">
        <v>9444.5849609375</v>
      </c>
      <c r="C119" s="21"/>
      <c r="D119" s="20">
        <v>39119</v>
      </c>
      <c r="E119" s="16">
        <v>11866.734375</v>
      </c>
      <c r="F119" s="21"/>
      <c r="G119" s="20">
        <v>39147</v>
      </c>
      <c r="H119" s="16">
        <v>11173.6728515625</v>
      </c>
      <c r="I119" s="21"/>
      <c r="J119" s="20">
        <v>39178</v>
      </c>
      <c r="K119" s="16">
        <v>11682.3125</v>
      </c>
      <c r="L119" s="21"/>
      <c r="M119" s="20">
        <v>39208</v>
      </c>
      <c r="N119" s="16"/>
      <c r="O119" s="21"/>
      <c r="P119" s="20">
        <v>39239</v>
      </c>
      <c r="Q119" s="16"/>
      <c r="R119" s="21"/>
      <c r="S119" s="20">
        <v>39269</v>
      </c>
      <c r="T119" s="16">
        <v>10973.0126953125</v>
      </c>
      <c r="U119" s="21"/>
      <c r="V119" s="20">
        <v>39300</v>
      </c>
      <c r="W119" s="16">
        <v>10000.05859375</v>
      </c>
      <c r="X119" s="21"/>
      <c r="Y119" s="20">
        <v>39331</v>
      </c>
      <c r="Z119" s="16">
        <v>8871.93359375</v>
      </c>
      <c r="AA119" s="21"/>
      <c r="AB119" s="20">
        <v>39361</v>
      </c>
      <c r="AC119" s="16">
        <v>11054.62109375</v>
      </c>
      <c r="AD119" s="21"/>
      <c r="AE119" s="20">
        <v>39392</v>
      </c>
      <c r="AF119" s="16">
        <v>11592.7109375</v>
      </c>
      <c r="AG119" s="21"/>
      <c r="AH119" s="20">
        <v>39422</v>
      </c>
      <c r="AI119" s="16">
        <v>9922.18359375</v>
      </c>
    </row>
    <row r="120" spans="1:35">
      <c r="A120" s="20">
        <v>39089</v>
      </c>
      <c r="B120" s="16">
        <v>10468.63671875</v>
      </c>
      <c r="C120" s="21"/>
      <c r="D120" s="20">
        <v>39120</v>
      </c>
      <c r="E120" s="16">
        <v>11734.0283203125</v>
      </c>
      <c r="F120" s="21"/>
      <c r="G120" s="20">
        <v>39148</v>
      </c>
      <c r="H120" s="16">
        <v>11114.974609375</v>
      </c>
      <c r="I120" s="21"/>
      <c r="J120" s="20">
        <v>39179</v>
      </c>
      <c r="K120" s="16">
        <v>11878.5693359375</v>
      </c>
      <c r="L120" s="21"/>
      <c r="M120" s="20">
        <v>39209</v>
      </c>
      <c r="N120" s="16"/>
      <c r="O120" s="21"/>
      <c r="P120" s="20">
        <v>39240</v>
      </c>
      <c r="Q120" s="16"/>
      <c r="R120" s="21"/>
      <c r="S120" s="20">
        <v>39270</v>
      </c>
      <c r="T120" s="16">
        <v>11101.05859375</v>
      </c>
      <c r="U120" s="21"/>
      <c r="V120" s="20">
        <v>39301</v>
      </c>
      <c r="W120" s="16">
        <v>9310.609375</v>
      </c>
      <c r="X120" s="21"/>
      <c r="Y120" s="20">
        <v>39332</v>
      </c>
      <c r="Z120" s="16">
        <v>8951.8984375</v>
      </c>
      <c r="AA120" s="21"/>
      <c r="AB120" s="20">
        <v>39362</v>
      </c>
      <c r="AC120" s="16">
        <v>11070.1962890625</v>
      </c>
      <c r="AD120" s="21"/>
      <c r="AE120" s="20">
        <v>39393</v>
      </c>
      <c r="AF120" s="16"/>
      <c r="AG120" s="21"/>
      <c r="AH120" s="20">
        <v>39423</v>
      </c>
      <c r="AI120" s="16"/>
    </row>
    <row r="121" spans="1:35">
      <c r="A121" s="20">
        <v>39090</v>
      </c>
      <c r="B121" s="16">
        <v>9589.03125</v>
      </c>
      <c r="C121" s="21"/>
      <c r="D121" s="20">
        <v>39121</v>
      </c>
      <c r="E121" s="16">
        <v>11453.8525390625</v>
      </c>
      <c r="F121" s="21"/>
      <c r="G121" s="20">
        <v>39149</v>
      </c>
      <c r="H121" s="16">
        <v>11244.40234375</v>
      </c>
      <c r="I121" s="21"/>
      <c r="J121" s="20">
        <v>39180</v>
      </c>
      <c r="K121" s="16">
        <v>11913.0810546875</v>
      </c>
      <c r="L121" s="21"/>
      <c r="M121" s="20">
        <v>39210</v>
      </c>
      <c r="N121" s="16">
        <v>11930.0283203125</v>
      </c>
      <c r="O121" s="21"/>
      <c r="P121" s="20">
        <v>39241</v>
      </c>
      <c r="Q121" s="16"/>
      <c r="R121" s="21"/>
      <c r="S121" s="20">
        <v>39271</v>
      </c>
      <c r="T121" s="16">
        <v>11238.55859375</v>
      </c>
      <c r="U121" s="21"/>
      <c r="V121" s="20">
        <v>39302</v>
      </c>
      <c r="W121" s="16">
        <v>8984.841796875</v>
      </c>
      <c r="X121" s="21"/>
      <c r="Y121" s="20">
        <v>39333</v>
      </c>
      <c r="Z121" s="16">
        <v>10673.1826171875</v>
      </c>
      <c r="AA121" s="21"/>
      <c r="AB121" s="20">
        <v>39363</v>
      </c>
      <c r="AC121" s="16">
        <v>11152.904296875</v>
      </c>
      <c r="AD121" s="21"/>
      <c r="AE121" s="20">
        <v>39394</v>
      </c>
      <c r="AF121" s="16">
        <v>10872.2255859375</v>
      </c>
      <c r="AG121" s="21"/>
      <c r="AH121" s="20">
        <v>39424</v>
      </c>
      <c r="AI121" s="16"/>
    </row>
    <row r="122" spans="1:35">
      <c r="A122" s="20">
        <v>39091</v>
      </c>
      <c r="B122" s="16">
        <v>11301.849609375</v>
      </c>
      <c r="C122" s="21"/>
      <c r="D122" s="20">
        <v>39122</v>
      </c>
      <c r="E122" s="16">
        <v>11482.15234375</v>
      </c>
      <c r="F122" s="21"/>
      <c r="G122" s="20">
        <v>39150</v>
      </c>
      <c r="H122" s="16">
        <v>11182.6240234375</v>
      </c>
      <c r="I122" s="21"/>
      <c r="J122" s="20">
        <v>39181</v>
      </c>
      <c r="K122" s="16">
        <v>11763.51171875</v>
      </c>
      <c r="L122" s="21"/>
      <c r="M122" s="20">
        <v>39211</v>
      </c>
      <c r="N122" s="16">
        <v>11488.3037109375</v>
      </c>
      <c r="O122" s="21"/>
      <c r="P122" s="20">
        <v>39242</v>
      </c>
      <c r="Q122" s="16"/>
      <c r="R122" s="21"/>
      <c r="S122" s="20">
        <v>39272</v>
      </c>
      <c r="T122" s="16">
        <v>10875.541015625</v>
      </c>
      <c r="U122" s="21"/>
      <c r="V122" s="20">
        <v>39303</v>
      </c>
      <c r="W122" s="16">
        <v>9046.0712890625</v>
      </c>
      <c r="X122" s="21"/>
      <c r="Y122" s="20">
        <v>39334</v>
      </c>
      <c r="Z122" s="16">
        <v>10558.337890625</v>
      </c>
      <c r="AA122" s="21"/>
      <c r="AB122" s="20">
        <v>39364</v>
      </c>
      <c r="AC122" s="16">
        <v>10922.2392578125</v>
      </c>
      <c r="AD122" s="21"/>
      <c r="AE122" s="20">
        <v>39395</v>
      </c>
      <c r="AF122" s="16">
        <v>9774.1806640625</v>
      </c>
      <c r="AG122" s="21"/>
      <c r="AH122" s="20">
        <v>39425</v>
      </c>
      <c r="AI122" s="16">
        <v>10010.9443359375</v>
      </c>
    </row>
    <row r="123" spans="1:35">
      <c r="A123" s="20">
        <v>39092</v>
      </c>
      <c r="B123" s="16">
        <v>10953.4052734375</v>
      </c>
      <c r="C123" s="21"/>
      <c r="D123" s="20">
        <v>39123</v>
      </c>
      <c r="E123" s="16">
        <v>11149.314453125</v>
      </c>
      <c r="F123" s="21"/>
      <c r="G123" s="20">
        <v>39151</v>
      </c>
      <c r="H123" s="16">
        <v>11272.701171875</v>
      </c>
      <c r="I123" s="21"/>
      <c r="J123" s="20">
        <v>39182</v>
      </c>
      <c r="K123" s="16">
        <v>12508.2373046875</v>
      </c>
      <c r="L123" s="21"/>
      <c r="M123" s="20">
        <v>39212</v>
      </c>
      <c r="N123" s="16">
        <v>11267.65625</v>
      </c>
      <c r="O123" s="21"/>
      <c r="P123" s="20">
        <v>39243</v>
      </c>
      <c r="Q123" s="16"/>
      <c r="R123" s="21"/>
      <c r="S123" s="20">
        <v>39273</v>
      </c>
      <c r="T123" s="16">
        <v>11036.6650390625</v>
      </c>
      <c r="U123" s="21"/>
      <c r="V123" s="20">
        <v>39304</v>
      </c>
      <c r="W123" s="16">
        <v>8823.2578125</v>
      </c>
      <c r="X123" s="21"/>
      <c r="Y123" s="20">
        <v>39335</v>
      </c>
      <c r="Z123" s="16">
        <v>10416.8759765625</v>
      </c>
      <c r="AA123" s="21"/>
      <c r="AB123" s="20">
        <v>39365</v>
      </c>
      <c r="AC123" s="16">
        <v>11291.181640625</v>
      </c>
      <c r="AD123" s="21"/>
      <c r="AE123" s="20">
        <v>39396</v>
      </c>
      <c r="AF123" s="16">
        <v>9860.5498046875</v>
      </c>
      <c r="AG123" s="21"/>
      <c r="AH123" s="20">
        <v>39426</v>
      </c>
      <c r="AI123" s="16">
        <v>10280.1455078125</v>
      </c>
    </row>
    <row r="124" spans="1:35">
      <c r="A124" s="20">
        <v>39093</v>
      </c>
      <c r="B124" s="16">
        <v>10068.5625</v>
      </c>
      <c r="C124" s="21"/>
      <c r="D124" s="20">
        <v>39124</v>
      </c>
      <c r="E124" s="16">
        <v>11567.6845703125</v>
      </c>
      <c r="F124" s="21"/>
      <c r="G124" s="20">
        <v>39152</v>
      </c>
      <c r="H124" s="16">
        <v>11230.7138671875</v>
      </c>
      <c r="I124" s="21"/>
      <c r="J124" s="20">
        <v>39183</v>
      </c>
      <c r="K124" s="16">
        <v>11310.9990234375</v>
      </c>
      <c r="L124" s="21"/>
      <c r="M124" s="20">
        <v>39213</v>
      </c>
      <c r="N124" s="16">
        <v>11773.4765625</v>
      </c>
      <c r="O124" s="21"/>
      <c r="P124" s="20">
        <v>39244</v>
      </c>
      <c r="Q124" s="16">
        <v>10651.630859375</v>
      </c>
      <c r="R124" s="21"/>
      <c r="S124" s="20">
        <v>39274</v>
      </c>
      <c r="T124" s="16">
        <v>11357.3935546875</v>
      </c>
      <c r="U124" s="21"/>
      <c r="V124" s="20">
        <v>39305</v>
      </c>
      <c r="W124" s="16">
        <v>8939.0849609375</v>
      </c>
      <c r="X124" s="21"/>
      <c r="Y124" s="20">
        <v>39336</v>
      </c>
      <c r="Z124" s="16">
        <v>11272.90234375</v>
      </c>
      <c r="AA124" s="21"/>
      <c r="AB124" s="20">
        <v>39366</v>
      </c>
      <c r="AC124" s="16">
        <v>9902.69140625</v>
      </c>
      <c r="AD124" s="21"/>
      <c r="AE124" s="20">
        <v>39397</v>
      </c>
      <c r="AF124" s="16">
        <v>9987.1953125</v>
      </c>
      <c r="AG124" s="21"/>
      <c r="AH124" s="20">
        <v>39427</v>
      </c>
      <c r="AI124" s="16">
        <v>10143.3046875</v>
      </c>
    </row>
    <row r="125" spans="1:35">
      <c r="A125" s="20">
        <v>39094</v>
      </c>
      <c r="B125" s="16">
        <v>10751.5107421875</v>
      </c>
      <c r="C125" s="21"/>
      <c r="D125" s="20">
        <v>39125</v>
      </c>
      <c r="E125" s="16">
        <v>11553.8583984375</v>
      </c>
      <c r="F125" s="21"/>
      <c r="G125" s="20">
        <v>39153</v>
      </c>
      <c r="H125" s="16">
        <v>11245.1064453125</v>
      </c>
      <c r="I125" s="21"/>
      <c r="J125" s="20">
        <v>39184</v>
      </c>
      <c r="K125" s="16">
        <v>11277.2900390625</v>
      </c>
      <c r="L125" s="21"/>
      <c r="M125" s="20">
        <v>39214</v>
      </c>
      <c r="N125" s="16">
        <v>11306.0634765625</v>
      </c>
      <c r="O125" s="21"/>
      <c r="P125" s="20">
        <v>39245</v>
      </c>
      <c r="Q125" s="16">
        <v>10698.8603515625</v>
      </c>
      <c r="R125" s="21"/>
      <c r="S125" s="20">
        <v>39275</v>
      </c>
      <c r="T125" s="16">
        <v>11182.9453125</v>
      </c>
      <c r="U125" s="21"/>
      <c r="V125" s="20">
        <v>39306</v>
      </c>
      <c r="W125" s="16">
        <v>8461.912109375</v>
      </c>
      <c r="X125" s="21"/>
      <c r="Y125" s="20">
        <v>39337</v>
      </c>
      <c r="Z125" s="16">
        <v>11466.56640625</v>
      </c>
      <c r="AA125" s="21"/>
      <c r="AB125" s="20">
        <v>39367</v>
      </c>
      <c r="AC125" s="16">
        <v>11057.5615234375</v>
      </c>
      <c r="AD125" s="21"/>
      <c r="AE125" s="20">
        <v>39398</v>
      </c>
      <c r="AF125" s="16">
        <v>10157.7255859375</v>
      </c>
      <c r="AG125" s="21"/>
      <c r="AH125" s="20">
        <v>39428</v>
      </c>
      <c r="AI125" s="16">
        <v>10516.134765625</v>
      </c>
    </row>
    <row r="126" spans="1:35">
      <c r="A126" s="20">
        <v>39095</v>
      </c>
      <c r="B126" s="16">
        <v>10822.7998046875</v>
      </c>
      <c r="C126" s="21"/>
      <c r="D126" s="20">
        <v>39126</v>
      </c>
      <c r="E126" s="16">
        <v>11402.9306640625</v>
      </c>
      <c r="F126" s="21"/>
      <c r="G126" s="20">
        <v>39154</v>
      </c>
      <c r="H126" s="16">
        <v>11124.470703125</v>
      </c>
      <c r="I126" s="21"/>
      <c r="J126" s="20">
        <v>39185</v>
      </c>
      <c r="K126" s="16">
        <v>11912.537109375</v>
      </c>
      <c r="L126" s="21"/>
      <c r="M126" s="20">
        <v>39215</v>
      </c>
      <c r="N126" s="16">
        <v>11206.7294921875</v>
      </c>
      <c r="O126" s="21"/>
      <c r="P126" s="20">
        <v>39246</v>
      </c>
      <c r="Q126" s="16">
        <v>11097.6474609375</v>
      </c>
      <c r="R126" s="21"/>
      <c r="S126" s="20">
        <v>39276</v>
      </c>
      <c r="T126" s="16">
        <v>11416.408203125</v>
      </c>
      <c r="U126" s="21"/>
      <c r="V126" s="20">
        <v>39307</v>
      </c>
      <c r="W126" s="16">
        <v>8624.5048828125</v>
      </c>
      <c r="X126" s="21"/>
      <c r="Y126" s="20">
        <v>39338</v>
      </c>
      <c r="Z126" s="16">
        <v>11345.3369140625</v>
      </c>
      <c r="AA126" s="21"/>
      <c r="AB126" s="20">
        <v>39368</v>
      </c>
      <c r="AC126" s="16">
        <v>10772.5146484375</v>
      </c>
      <c r="AD126" s="21"/>
      <c r="AE126" s="20">
        <v>39399</v>
      </c>
      <c r="AF126" s="16">
        <v>9976.5517578125</v>
      </c>
      <c r="AG126" s="21"/>
      <c r="AH126" s="20">
        <v>39429</v>
      </c>
      <c r="AI126" s="16">
        <v>10777.6640625</v>
      </c>
    </row>
    <row r="127" spans="1:35">
      <c r="A127" s="20">
        <v>39096</v>
      </c>
      <c r="B127" s="16">
        <v>9829.4501953125</v>
      </c>
      <c r="C127" s="21"/>
      <c r="D127" s="20">
        <v>39127</v>
      </c>
      <c r="E127" s="16">
        <v>12024.0908203125</v>
      </c>
      <c r="F127" s="21"/>
      <c r="G127" s="20">
        <v>39155</v>
      </c>
      <c r="H127" s="16">
        <v>11789.6015625</v>
      </c>
      <c r="I127" s="21"/>
      <c r="J127" s="20">
        <v>39186</v>
      </c>
      <c r="K127" s="16">
        <v>11487.9921875</v>
      </c>
      <c r="L127" s="21"/>
      <c r="M127" s="20">
        <v>39216</v>
      </c>
      <c r="N127" s="16">
        <v>11312.8818359375</v>
      </c>
      <c r="O127" s="21"/>
      <c r="P127" s="20">
        <v>39247</v>
      </c>
      <c r="Q127" s="16">
        <v>10753.142578125</v>
      </c>
      <c r="R127" s="21"/>
      <c r="S127" s="20">
        <v>39277</v>
      </c>
      <c r="T127" s="16">
        <v>11362.3857421875</v>
      </c>
      <c r="U127" s="21"/>
      <c r="V127" s="20">
        <v>39308</v>
      </c>
      <c r="W127" s="16">
        <v>8721.9873046875</v>
      </c>
      <c r="X127" s="21"/>
      <c r="Y127" s="20">
        <v>39339</v>
      </c>
      <c r="Z127" s="16">
        <v>9059.8984375</v>
      </c>
      <c r="AA127" s="21"/>
      <c r="AB127" s="20">
        <v>39369</v>
      </c>
      <c r="AC127" s="16">
        <v>11250.7412109375</v>
      </c>
      <c r="AD127" s="21"/>
      <c r="AE127" s="20">
        <v>39400</v>
      </c>
      <c r="AF127" s="16">
        <v>9982.2998046875</v>
      </c>
      <c r="AG127" s="21"/>
      <c r="AH127" s="20">
        <v>39430</v>
      </c>
      <c r="AI127" s="16">
        <v>10986.224609375</v>
      </c>
    </row>
    <row r="128" spans="1:35">
      <c r="A128" s="20">
        <v>39097</v>
      </c>
      <c r="B128" s="16">
        <v>9842.6962890625</v>
      </c>
      <c r="C128" s="21"/>
      <c r="D128" s="20">
        <v>39128</v>
      </c>
      <c r="E128" s="16">
        <v>11524.6708984375</v>
      </c>
      <c r="F128" s="21"/>
      <c r="G128" s="20">
        <v>39156</v>
      </c>
      <c r="H128" s="16">
        <v>11616.609375</v>
      </c>
      <c r="I128" s="21"/>
      <c r="J128" s="20">
        <v>39187</v>
      </c>
      <c r="K128" s="16">
        <v>11737.9443359375</v>
      </c>
      <c r="L128" s="21"/>
      <c r="M128" s="20">
        <v>39217</v>
      </c>
      <c r="N128" s="16">
        <v>11486.3642578125</v>
      </c>
      <c r="O128" s="21"/>
      <c r="P128" s="20">
        <v>39248</v>
      </c>
      <c r="Q128" s="16">
        <v>11149.6123046875</v>
      </c>
      <c r="R128" s="21"/>
      <c r="S128" s="20">
        <v>39278</v>
      </c>
      <c r="T128" s="16">
        <v>11693.5634765625</v>
      </c>
      <c r="U128" s="21"/>
      <c r="V128" s="20">
        <v>39309</v>
      </c>
      <c r="W128" s="16">
        <v>8687.4658203125</v>
      </c>
      <c r="X128" s="21"/>
      <c r="Y128" s="20">
        <v>39340</v>
      </c>
      <c r="Z128" s="16">
        <v>8806.146484375</v>
      </c>
      <c r="AA128" s="21"/>
      <c r="AB128" s="20">
        <v>39370</v>
      </c>
      <c r="AC128" s="16">
        <v>11334.513671875</v>
      </c>
      <c r="AD128" s="21"/>
      <c r="AE128" s="20">
        <v>39401</v>
      </c>
      <c r="AF128" s="16">
        <v>8915.2900390625</v>
      </c>
      <c r="AG128" s="21"/>
      <c r="AH128" s="20">
        <v>39431</v>
      </c>
      <c r="AI128" s="16">
        <v>10700.8466796875</v>
      </c>
    </row>
    <row r="129" spans="1:35">
      <c r="A129" s="20">
        <v>39098</v>
      </c>
      <c r="B129" s="16">
        <v>10329.744140625</v>
      </c>
      <c r="C129" s="21"/>
      <c r="D129" s="20">
        <v>39129</v>
      </c>
      <c r="E129" s="16">
        <v>11412.1181640625</v>
      </c>
      <c r="F129" s="21"/>
      <c r="G129" s="20">
        <v>39157</v>
      </c>
      <c r="H129" s="16">
        <v>11590.9365234375</v>
      </c>
      <c r="I129" s="21"/>
      <c r="J129" s="20">
        <v>39188</v>
      </c>
      <c r="K129" s="16">
        <v>11577.78515625</v>
      </c>
      <c r="L129" s="21"/>
      <c r="M129" s="20">
        <v>39218</v>
      </c>
      <c r="N129" s="16">
        <v>10995.3466796875</v>
      </c>
      <c r="O129" s="21"/>
      <c r="P129" s="20">
        <v>39249</v>
      </c>
      <c r="Q129" s="16">
        <v>11113.2021484375</v>
      </c>
      <c r="R129" s="21"/>
      <c r="S129" s="20">
        <v>39279</v>
      </c>
      <c r="T129" s="16">
        <v>10761.5517578125</v>
      </c>
      <c r="U129" s="21"/>
      <c r="V129" s="20">
        <v>39310</v>
      </c>
      <c r="W129" s="16">
        <v>8794.638671875</v>
      </c>
      <c r="X129" s="21"/>
      <c r="Y129" s="20">
        <v>39341</v>
      </c>
      <c r="Z129" s="16">
        <v>9005.6904296875</v>
      </c>
      <c r="AA129" s="21"/>
      <c r="AB129" s="20">
        <v>39371</v>
      </c>
      <c r="AC129" s="16">
        <v>11211.3642578125</v>
      </c>
      <c r="AD129" s="21"/>
      <c r="AE129" s="20">
        <v>39402</v>
      </c>
      <c r="AF129" s="16">
        <v>8463.017578125</v>
      </c>
      <c r="AG129" s="21"/>
      <c r="AH129" s="20">
        <v>39432</v>
      </c>
      <c r="AI129" s="16">
        <v>10868.7431640625</v>
      </c>
    </row>
    <row r="130" spans="1:35">
      <c r="A130" s="20">
        <v>39099</v>
      </c>
      <c r="B130" s="16"/>
      <c r="C130" s="21"/>
      <c r="D130" s="20">
        <v>39130</v>
      </c>
      <c r="E130" s="16">
        <v>11545.41796875</v>
      </c>
      <c r="F130" s="21"/>
      <c r="G130" s="20">
        <v>39158</v>
      </c>
      <c r="H130" s="16">
        <v>11644.7431640625</v>
      </c>
      <c r="I130" s="21"/>
      <c r="J130" s="20">
        <v>39189</v>
      </c>
      <c r="K130" s="16">
        <v>11644.3037109375</v>
      </c>
      <c r="L130" s="21"/>
      <c r="M130" s="20">
        <v>39219</v>
      </c>
      <c r="N130" s="16">
        <v>11518.625</v>
      </c>
      <c r="O130" s="21"/>
      <c r="P130" s="20">
        <v>39250</v>
      </c>
      <c r="Q130" s="16"/>
      <c r="R130" s="21"/>
      <c r="S130" s="20">
        <v>39280</v>
      </c>
      <c r="T130" s="16">
        <v>11190.8544921875</v>
      </c>
      <c r="U130" s="21"/>
      <c r="V130" s="20">
        <v>39311</v>
      </c>
      <c r="W130" s="16">
        <v>8849.5</v>
      </c>
      <c r="X130" s="21"/>
      <c r="Y130" s="20">
        <v>39342</v>
      </c>
      <c r="Z130" s="16">
        <v>8665.54296875</v>
      </c>
      <c r="AA130" s="21"/>
      <c r="AB130" s="20">
        <v>39372</v>
      </c>
      <c r="AC130" s="16">
        <v>11256.0810546875</v>
      </c>
      <c r="AD130" s="21"/>
      <c r="AE130" s="20">
        <v>39403</v>
      </c>
      <c r="AF130" s="16">
        <v>7956.8984375</v>
      </c>
      <c r="AG130" s="21"/>
      <c r="AH130" s="20">
        <v>39433</v>
      </c>
      <c r="AI130" s="16">
        <v>10893.56640625</v>
      </c>
    </row>
    <row r="131" spans="1:35">
      <c r="A131" s="20">
        <v>39100</v>
      </c>
      <c r="B131" s="16"/>
      <c r="C131" s="21"/>
      <c r="D131" s="20">
        <v>39131</v>
      </c>
      <c r="E131" s="16">
        <v>11647.123046875</v>
      </c>
      <c r="F131" s="21"/>
      <c r="G131" s="20">
        <v>39159</v>
      </c>
      <c r="H131" s="16">
        <v>11547.66015625</v>
      </c>
      <c r="I131" s="21"/>
      <c r="J131" s="20">
        <v>39190</v>
      </c>
      <c r="K131" s="16">
        <v>11423.455078125</v>
      </c>
      <c r="L131" s="21"/>
      <c r="M131" s="20">
        <v>39220</v>
      </c>
      <c r="N131" s="16">
        <v>11212.6162109375</v>
      </c>
      <c r="O131" s="21"/>
      <c r="P131" s="20">
        <v>39251</v>
      </c>
      <c r="Q131" s="16"/>
      <c r="R131" s="21"/>
      <c r="S131" s="20">
        <v>39281</v>
      </c>
      <c r="T131" s="16">
        <v>11350.2802734375</v>
      </c>
      <c r="U131" s="21"/>
      <c r="V131" s="20">
        <v>39312</v>
      </c>
      <c r="W131" s="16">
        <v>8990.255859375</v>
      </c>
      <c r="X131" s="21"/>
      <c r="Y131" s="20">
        <v>39343</v>
      </c>
      <c r="Z131" s="16">
        <v>8483.271484375</v>
      </c>
      <c r="AA131" s="21"/>
      <c r="AB131" s="20">
        <v>39373</v>
      </c>
      <c r="AC131" s="16">
        <v>11258.48828125</v>
      </c>
      <c r="AD131" s="21"/>
      <c r="AE131" s="20">
        <v>39404</v>
      </c>
      <c r="AF131" s="16">
        <v>8774.9931640625</v>
      </c>
      <c r="AG131" s="21"/>
      <c r="AH131" s="20">
        <v>39434</v>
      </c>
      <c r="AI131" s="16">
        <v>10905.7900390625</v>
      </c>
    </row>
    <row r="132" spans="1:35">
      <c r="A132" s="20">
        <v>39101</v>
      </c>
      <c r="B132" s="16">
        <v>10716.1982421875</v>
      </c>
      <c r="C132" s="21"/>
      <c r="D132" s="20">
        <v>39132</v>
      </c>
      <c r="E132" s="16">
        <v>11665.8173828125</v>
      </c>
      <c r="F132" s="21"/>
      <c r="G132" s="20">
        <v>39160</v>
      </c>
      <c r="H132" s="16">
        <v>11874.8193359375</v>
      </c>
      <c r="I132" s="21"/>
      <c r="J132" s="20">
        <v>39191</v>
      </c>
      <c r="K132" s="16">
        <v>11391.7568359375</v>
      </c>
      <c r="L132" s="21"/>
      <c r="M132" s="20">
        <v>39221</v>
      </c>
      <c r="N132" s="16">
        <v>11342.677734375</v>
      </c>
      <c r="O132" s="21"/>
      <c r="P132" s="20">
        <v>39252</v>
      </c>
      <c r="Q132" s="16"/>
      <c r="R132" s="21"/>
      <c r="S132" s="20">
        <v>39282</v>
      </c>
      <c r="T132" s="16">
        <v>11250.140625</v>
      </c>
      <c r="U132" s="21"/>
      <c r="V132" s="20">
        <v>39313</v>
      </c>
      <c r="W132" s="16">
        <v>8420.4267578125</v>
      </c>
      <c r="X132" s="21"/>
      <c r="Y132" s="20">
        <v>39344</v>
      </c>
      <c r="Z132" s="16">
        <v>8755.9072265625</v>
      </c>
      <c r="AA132" s="21"/>
      <c r="AB132" s="20">
        <v>39374</v>
      </c>
      <c r="AC132" s="16">
        <v>11839.5908203125</v>
      </c>
      <c r="AD132" s="21"/>
      <c r="AE132" s="20">
        <v>39405</v>
      </c>
      <c r="AF132" s="16">
        <v>9343.2978515625</v>
      </c>
      <c r="AG132" s="21"/>
      <c r="AH132" s="20">
        <v>39435</v>
      </c>
      <c r="AI132" s="16">
        <v>10757.5166015625</v>
      </c>
    </row>
    <row r="133" spans="1:35">
      <c r="A133" s="20">
        <v>39102</v>
      </c>
      <c r="B133" s="16">
        <v>10171.7802734375</v>
      </c>
      <c r="C133" s="21"/>
      <c r="D133" s="20">
        <v>39133</v>
      </c>
      <c r="E133" s="16">
        <v>11620.9384765625</v>
      </c>
      <c r="F133" s="21"/>
      <c r="G133" s="20">
        <v>39161</v>
      </c>
      <c r="H133" s="16">
        <v>11702.7958984375</v>
      </c>
      <c r="I133" s="21"/>
      <c r="J133" s="20">
        <v>39192</v>
      </c>
      <c r="K133" s="16">
        <v>11621.9130859375</v>
      </c>
      <c r="L133" s="21"/>
      <c r="M133" s="20">
        <v>39222</v>
      </c>
      <c r="N133" s="16">
        <v>12109.85546875</v>
      </c>
      <c r="O133" s="21"/>
      <c r="P133" s="20">
        <v>39253</v>
      </c>
      <c r="Q133" s="16"/>
      <c r="R133" s="21"/>
      <c r="S133" s="20">
        <v>39283</v>
      </c>
      <c r="T133" s="16">
        <v>10918.4404296875</v>
      </c>
      <c r="U133" s="21"/>
      <c r="V133" s="20">
        <v>39314</v>
      </c>
      <c r="W133" s="16">
        <v>8940.7734375</v>
      </c>
      <c r="X133" s="21"/>
      <c r="Y133" s="20">
        <v>39345</v>
      </c>
      <c r="Z133" s="16">
        <v>8753.34375</v>
      </c>
      <c r="AA133" s="21"/>
      <c r="AB133" s="20">
        <v>39375</v>
      </c>
      <c r="AC133" s="16">
        <v>11737.1845703125</v>
      </c>
      <c r="AD133" s="21"/>
      <c r="AE133" s="20">
        <v>39406</v>
      </c>
      <c r="AF133" s="16">
        <v>9341.982421875</v>
      </c>
      <c r="AG133" s="21"/>
      <c r="AH133" s="20">
        <v>39436</v>
      </c>
      <c r="AI133" s="16">
        <v>9729.0107421875</v>
      </c>
    </row>
    <row r="134" spans="1:35">
      <c r="A134" s="20">
        <v>39103</v>
      </c>
      <c r="B134" s="16">
        <v>11053.265625</v>
      </c>
      <c r="C134" s="21"/>
      <c r="D134" s="20">
        <v>39134</v>
      </c>
      <c r="E134" s="16">
        <v>12168.2783203125</v>
      </c>
      <c r="F134" s="21"/>
      <c r="G134" s="20">
        <v>39162</v>
      </c>
      <c r="H134" s="16">
        <v>11869.3349609375</v>
      </c>
      <c r="I134" s="21"/>
      <c r="J134" s="20">
        <v>39193</v>
      </c>
      <c r="K134" s="16">
        <v>11508.1748046875</v>
      </c>
      <c r="L134" s="21"/>
      <c r="M134" s="20">
        <v>39223</v>
      </c>
      <c r="N134" s="16">
        <v>11796.59375</v>
      </c>
      <c r="O134" s="21"/>
      <c r="P134" s="20">
        <v>39254</v>
      </c>
      <c r="Q134" s="16"/>
      <c r="R134" s="21"/>
      <c r="S134" s="20">
        <v>39284</v>
      </c>
      <c r="T134" s="16">
        <v>11219.21484375</v>
      </c>
      <c r="U134" s="21"/>
      <c r="V134" s="20">
        <v>39315</v>
      </c>
      <c r="W134" s="16">
        <v>9042.2236328125</v>
      </c>
      <c r="X134" s="21"/>
      <c r="Y134" s="20">
        <v>39346</v>
      </c>
      <c r="Z134" s="16">
        <v>8771.9638671875</v>
      </c>
      <c r="AA134" s="21"/>
      <c r="AB134" s="20">
        <v>39376</v>
      </c>
      <c r="AC134" s="16">
        <v>11511.3974609375</v>
      </c>
      <c r="AD134" s="21"/>
      <c r="AE134" s="20">
        <v>39407</v>
      </c>
      <c r="AF134" s="16">
        <v>9727.685546875</v>
      </c>
      <c r="AG134" s="21"/>
      <c r="AH134" s="20">
        <v>39437</v>
      </c>
      <c r="AI134" s="16">
        <v>10182.1201171875</v>
      </c>
    </row>
    <row r="135" spans="1:35">
      <c r="A135" s="20">
        <v>39104</v>
      </c>
      <c r="B135" s="16"/>
      <c r="C135" s="21"/>
      <c r="D135" s="20">
        <v>39135</v>
      </c>
      <c r="E135" s="16">
        <v>11430.9990234375</v>
      </c>
      <c r="F135" s="21"/>
      <c r="G135" s="20">
        <v>39163</v>
      </c>
      <c r="H135" s="16">
        <v>11612.818359375</v>
      </c>
      <c r="I135" s="21"/>
      <c r="J135" s="20">
        <v>39194</v>
      </c>
      <c r="K135" s="16"/>
      <c r="L135" s="21"/>
      <c r="M135" s="20">
        <v>39224</v>
      </c>
      <c r="N135" s="16">
        <v>11268.9228515625</v>
      </c>
      <c r="O135" s="21"/>
      <c r="P135" s="20">
        <v>39255</v>
      </c>
      <c r="Q135" s="16"/>
      <c r="R135" s="21"/>
      <c r="S135" s="20">
        <v>39285</v>
      </c>
      <c r="T135" s="16">
        <v>11334.939453125</v>
      </c>
      <c r="U135" s="21"/>
      <c r="V135" s="20">
        <v>39316</v>
      </c>
      <c r="W135" s="16">
        <v>8941.3408203125</v>
      </c>
      <c r="X135" s="21"/>
      <c r="Y135" s="20">
        <v>39347</v>
      </c>
      <c r="Z135" s="16">
        <v>8491.9453125</v>
      </c>
      <c r="AA135" s="21"/>
      <c r="AB135" s="20">
        <v>39377</v>
      </c>
      <c r="AC135" s="16">
        <v>11367.4091796875</v>
      </c>
      <c r="AD135" s="21"/>
      <c r="AE135" s="20">
        <v>39408</v>
      </c>
      <c r="AF135" s="16"/>
      <c r="AG135" s="21"/>
      <c r="AH135" s="20">
        <v>39438</v>
      </c>
      <c r="AI135" s="16">
        <v>7657.9677734375</v>
      </c>
    </row>
    <row r="136" spans="1:35">
      <c r="A136" s="20">
        <v>39105</v>
      </c>
      <c r="B136" s="16">
        <v>10500.8544921875</v>
      </c>
      <c r="C136" s="21"/>
      <c r="D136" s="20">
        <v>39136</v>
      </c>
      <c r="E136" s="16">
        <v>11000.943359375</v>
      </c>
      <c r="F136" s="21"/>
      <c r="G136" s="20">
        <v>39164</v>
      </c>
      <c r="H136" s="16">
        <v>11536.7763671875</v>
      </c>
      <c r="I136" s="21"/>
      <c r="J136" s="20">
        <v>39195</v>
      </c>
      <c r="K136" s="16">
        <v>11204.4140625</v>
      </c>
      <c r="L136" s="21"/>
      <c r="M136" s="20">
        <v>39225</v>
      </c>
      <c r="N136" s="16">
        <v>11178.68359375</v>
      </c>
      <c r="O136" s="21"/>
      <c r="P136" s="20">
        <v>39256</v>
      </c>
      <c r="Q136" s="16">
        <v>10835.177734375</v>
      </c>
      <c r="R136" s="21"/>
      <c r="S136" s="20">
        <v>39286</v>
      </c>
      <c r="T136" s="16">
        <v>11227.291015625</v>
      </c>
      <c r="U136" s="21"/>
      <c r="V136" s="20">
        <v>39317</v>
      </c>
      <c r="W136" s="16">
        <v>8981.052734375</v>
      </c>
      <c r="X136" s="21"/>
      <c r="Y136" s="20">
        <v>39348</v>
      </c>
      <c r="Z136" s="16">
        <v>8634.3857421875</v>
      </c>
      <c r="AA136" s="21"/>
      <c r="AB136" s="20">
        <v>39378</v>
      </c>
      <c r="AC136" s="16">
        <v>11883.1201171875</v>
      </c>
      <c r="AD136" s="21"/>
      <c r="AE136" s="20">
        <v>39409</v>
      </c>
      <c r="AF136" s="16"/>
      <c r="AG136" s="21"/>
      <c r="AH136" s="20">
        <v>39439</v>
      </c>
      <c r="AI136" s="16">
        <v>10444.1298828125</v>
      </c>
    </row>
    <row r="137" spans="1:35">
      <c r="A137" s="20">
        <v>39106</v>
      </c>
      <c r="B137" s="16">
        <v>10770.3017578125</v>
      </c>
      <c r="C137" s="21"/>
      <c r="D137" s="20">
        <v>39137</v>
      </c>
      <c r="E137" s="16">
        <v>11042.4765625</v>
      </c>
      <c r="F137" s="21"/>
      <c r="G137" s="20">
        <v>39165</v>
      </c>
      <c r="H137" s="16">
        <v>11569.3193359375</v>
      </c>
      <c r="I137" s="21"/>
      <c r="J137" s="20">
        <v>39196</v>
      </c>
      <c r="K137" s="16">
        <v>11257.75</v>
      </c>
      <c r="L137" s="21"/>
      <c r="M137" s="20">
        <v>39226</v>
      </c>
      <c r="N137" s="16">
        <v>11324.78125</v>
      </c>
      <c r="O137" s="21"/>
      <c r="P137" s="20">
        <v>39257</v>
      </c>
      <c r="Q137" s="16">
        <v>10612.890625</v>
      </c>
      <c r="R137" s="21"/>
      <c r="S137" s="20">
        <v>39287</v>
      </c>
      <c r="T137" s="16">
        <v>11308.0458984375</v>
      </c>
      <c r="U137" s="21"/>
      <c r="V137" s="20">
        <v>39318</v>
      </c>
      <c r="W137" s="16">
        <v>9073.7197265625</v>
      </c>
      <c r="X137" s="21"/>
      <c r="Y137" s="20">
        <v>39349</v>
      </c>
      <c r="Z137" s="16">
        <v>8616.037109375</v>
      </c>
      <c r="AA137" s="21"/>
      <c r="AB137" s="20">
        <v>39379</v>
      </c>
      <c r="AC137" s="16">
        <v>11712.408203125</v>
      </c>
      <c r="AD137" s="21"/>
      <c r="AE137" s="20">
        <v>39410</v>
      </c>
      <c r="AF137" s="16"/>
      <c r="AG137" s="21"/>
      <c r="AH137" s="20">
        <v>39440</v>
      </c>
      <c r="AI137" s="16"/>
    </row>
    <row r="138" spans="1:35">
      <c r="A138" s="20">
        <v>39107</v>
      </c>
      <c r="B138" s="16">
        <v>10869.4638671875</v>
      </c>
      <c r="C138" s="21"/>
      <c r="D138" s="20">
        <v>39138</v>
      </c>
      <c r="E138" s="16">
        <v>10778.6630859375</v>
      </c>
      <c r="F138" s="21"/>
      <c r="G138" s="20">
        <v>39166</v>
      </c>
      <c r="H138" s="16">
        <v>11680.6796875</v>
      </c>
      <c r="I138" s="21"/>
      <c r="J138" s="20">
        <v>39197</v>
      </c>
      <c r="K138" s="16">
        <v>12003.326171875</v>
      </c>
      <c r="L138" s="21"/>
      <c r="M138" s="20">
        <v>39227</v>
      </c>
      <c r="N138" s="16">
        <v>11105.30078125</v>
      </c>
      <c r="O138" s="21"/>
      <c r="P138" s="20">
        <v>39258</v>
      </c>
      <c r="Q138" s="16">
        <v>10968.5341796875</v>
      </c>
      <c r="R138" s="21"/>
      <c r="S138" s="20">
        <v>39288</v>
      </c>
      <c r="T138" s="16">
        <v>10995.6181640625</v>
      </c>
      <c r="U138" s="21"/>
      <c r="V138" s="20">
        <v>39319</v>
      </c>
      <c r="W138" s="16">
        <v>8868.3271484375</v>
      </c>
      <c r="X138" s="21"/>
      <c r="Y138" s="20">
        <v>39350</v>
      </c>
      <c r="Z138" s="16">
        <v>8696.994140625</v>
      </c>
      <c r="AA138" s="21"/>
      <c r="AB138" s="20">
        <v>39380</v>
      </c>
      <c r="AC138" s="16">
        <v>9621.3955078125</v>
      </c>
      <c r="AD138" s="21"/>
      <c r="AE138" s="20">
        <v>39411</v>
      </c>
      <c r="AF138" s="16">
        <v>10906.7451171875</v>
      </c>
      <c r="AG138" s="21"/>
      <c r="AH138" s="20">
        <v>39441</v>
      </c>
      <c r="AI138" s="16">
        <v>7908.42626953125</v>
      </c>
    </row>
    <row r="139" spans="1:35">
      <c r="A139" s="20">
        <v>39108</v>
      </c>
      <c r="B139" s="16"/>
      <c r="C139" s="21"/>
      <c r="D139" s="20">
        <v>39139</v>
      </c>
      <c r="E139" s="16">
        <v>11167.06640625</v>
      </c>
      <c r="F139" s="21"/>
      <c r="G139" s="20">
        <v>39167</v>
      </c>
      <c r="H139" s="16">
        <v>11527.568359375</v>
      </c>
      <c r="I139" s="21"/>
      <c r="J139" s="20">
        <v>39198</v>
      </c>
      <c r="K139" s="16">
        <v>11240.087890625</v>
      </c>
      <c r="L139" s="21"/>
      <c r="M139" s="20">
        <v>39228</v>
      </c>
      <c r="N139" s="16">
        <v>10955.396484375</v>
      </c>
      <c r="O139" s="21"/>
      <c r="P139" s="20">
        <v>39259</v>
      </c>
      <c r="Q139" s="16">
        <v>10930.712890625</v>
      </c>
      <c r="R139" s="21"/>
      <c r="S139" s="20">
        <v>39289</v>
      </c>
      <c r="T139" s="16">
        <v>9948.1435546875</v>
      </c>
      <c r="U139" s="21"/>
      <c r="V139" s="20">
        <v>39320</v>
      </c>
      <c r="W139" s="16">
        <v>9347.8310546875</v>
      </c>
      <c r="X139" s="21"/>
      <c r="Y139" s="20">
        <v>39351</v>
      </c>
      <c r="Z139" s="16">
        <v>8433.03125</v>
      </c>
      <c r="AA139" s="21"/>
      <c r="AB139" s="20">
        <v>39381</v>
      </c>
      <c r="AC139" s="16"/>
      <c r="AD139" s="21"/>
      <c r="AE139" s="20">
        <v>39412</v>
      </c>
      <c r="AF139" s="16"/>
      <c r="AG139" s="21"/>
      <c r="AH139" s="20">
        <v>39442</v>
      </c>
      <c r="AI139" s="16">
        <v>8695.337890625</v>
      </c>
    </row>
    <row r="140" spans="1:35">
      <c r="A140" s="20">
        <v>39109</v>
      </c>
      <c r="B140" s="16">
        <v>9983.2314453125</v>
      </c>
      <c r="C140" s="21"/>
      <c r="D140" s="20">
        <v>39140</v>
      </c>
      <c r="E140" s="16">
        <v>10986.9833984375</v>
      </c>
      <c r="F140" s="21"/>
      <c r="G140" s="20">
        <v>39168</v>
      </c>
      <c r="H140" s="16">
        <v>11533.4462890625</v>
      </c>
      <c r="I140" s="21"/>
      <c r="J140" s="20">
        <v>39199</v>
      </c>
      <c r="K140" s="16">
        <v>11327.6416015625</v>
      </c>
      <c r="L140" s="21"/>
      <c r="M140" s="20">
        <v>39229</v>
      </c>
      <c r="N140" s="16">
        <v>10911.568359375</v>
      </c>
      <c r="O140" s="21"/>
      <c r="P140" s="20">
        <v>39260</v>
      </c>
      <c r="Q140" s="16">
        <v>11011.859375</v>
      </c>
      <c r="R140" s="21"/>
      <c r="S140" s="20">
        <v>39290</v>
      </c>
      <c r="T140" s="16">
        <v>9857.72265625</v>
      </c>
      <c r="U140" s="21"/>
      <c r="V140" s="20">
        <v>39321</v>
      </c>
      <c r="W140" s="16">
        <v>9072.412109375</v>
      </c>
      <c r="X140" s="21"/>
      <c r="Y140" s="20">
        <v>39352</v>
      </c>
      <c r="Z140" s="16">
        <v>8580.8251953125</v>
      </c>
      <c r="AA140" s="21"/>
      <c r="AB140" s="20">
        <v>39382</v>
      </c>
      <c r="AC140" s="16">
        <v>10881.0712890625</v>
      </c>
      <c r="AD140" s="21"/>
      <c r="AE140" s="20">
        <v>39413</v>
      </c>
      <c r="AF140" s="16"/>
      <c r="AG140" s="21"/>
      <c r="AH140" s="20">
        <v>39443</v>
      </c>
      <c r="AI140" s="16">
        <v>8764.5947265625</v>
      </c>
    </row>
    <row r="141" spans="1:35">
      <c r="A141" s="20">
        <v>39110</v>
      </c>
      <c r="B141" s="16">
        <v>10653.2685546875</v>
      </c>
      <c r="C141" s="21"/>
      <c r="D141" s="20">
        <v>39141</v>
      </c>
      <c r="E141" s="16">
        <v>11429.27734375</v>
      </c>
      <c r="F141" s="21"/>
      <c r="G141" s="20">
        <v>39169</v>
      </c>
      <c r="H141" s="16">
        <v>11726.8115234375</v>
      </c>
      <c r="I141" s="21"/>
      <c r="J141" s="20">
        <v>39200</v>
      </c>
      <c r="K141" s="16">
        <v>11603.314453125</v>
      </c>
      <c r="L141" s="21"/>
      <c r="M141" s="20">
        <v>39230</v>
      </c>
      <c r="N141" s="16">
        <v>10904.0380859375</v>
      </c>
      <c r="O141" s="21"/>
      <c r="P141" s="20">
        <v>39261</v>
      </c>
      <c r="Q141" s="16">
        <v>11130.83984375</v>
      </c>
      <c r="R141" s="21"/>
      <c r="S141" s="20">
        <v>39291</v>
      </c>
      <c r="T141" s="16">
        <v>9805.2646484375</v>
      </c>
      <c r="U141" s="21"/>
      <c r="V141" s="20">
        <v>39322</v>
      </c>
      <c r="W141" s="16">
        <v>9258.2177734375</v>
      </c>
      <c r="X141" s="21"/>
      <c r="Y141" s="20">
        <v>39353</v>
      </c>
      <c r="Z141" s="16"/>
      <c r="AA141" s="21"/>
      <c r="AB141" s="20">
        <v>39383</v>
      </c>
      <c r="AC141" s="16">
        <v>11371.0283203125</v>
      </c>
      <c r="AD141" s="21"/>
      <c r="AE141" s="20">
        <v>39414</v>
      </c>
      <c r="AF141" s="16"/>
      <c r="AG141" s="21"/>
      <c r="AH141" s="20">
        <v>39444</v>
      </c>
      <c r="AI141" s="16">
        <v>9531.1181640625</v>
      </c>
    </row>
    <row r="142" spans="1:35">
      <c r="A142" s="20">
        <v>39111</v>
      </c>
      <c r="B142" s="16">
        <v>9419.6533203125</v>
      </c>
      <c r="C142" s="21"/>
      <c r="D142" s="22"/>
      <c r="E142" s="23"/>
      <c r="F142" s="21"/>
      <c r="G142" s="20">
        <v>39170</v>
      </c>
      <c r="H142" s="16">
        <v>11676.205078125</v>
      </c>
      <c r="I142" s="21"/>
      <c r="J142" s="20">
        <v>39201</v>
      </c>
      <c r="K142" s="16">
        <v>11558.14453125</v>
      </c>
      <c r="L142" s="21"/>
      <c r="M142" s="20">
        <v>39231</v>
      </c>
      <c r="N142" s="16"/>
      <c r="O142" s="21"/>
      <c r="P142" s="20">
        <v>39262</v>
      </c>
      <c r="Q142" s="16">
        <v>11239.822265625</v>
      </c>
      <c r="R142" s="21"/>
      <c r="S142" s="20">
        <v>39292</v>
      </c>
      <c r="T142" s="16">
        <v>9856.853515625</v>
      </c>
      <c r="U142" s="21"/>
      <c r="V142" s="20">
        <v>39323</v>
      </c>
      <c r="W142" s="16">
        <v>8894.41015625</v>
      </c>
      <c r="X142" s="21"/>
      <c r="Y142" s="20">
        <v>39354</v>
      </c>
      <c r="Z142" s="16">
        <v>8580.8251953125</v>
      </c>
      <c r="AA142" s="21"/>
      <c r="AB142" s="20">
        <v>39384</v>
      </c>
      <c r="AC142" s="16">
        <v>11814.892578125</v>
      </c>
      <c r="AD142" s="21"/>
      <c r="AE142" s="20">
        <v>39415</v>
      </c>
      <c r="AF142" s="16"/>
      <c r="AG142" s="21"/>
      <c r="AH142" s="20">
        <v>39445</v>
      </c>
      <c r="AI142" s="16">
        <v>9215.3818359375</v>
      </c>
    </row>
    <row r="143" spans="1:35">
      <c r="A143" s="20">
        <v>39112</v>
      </c>
      <c r="B143" s="16">
        <v>9934.26171875</v>
      </c>
      <c r="C143" s="21"/>
      <c r="D143" s="22"/>
      <c r="E143" s="23"/>
      <c r="F143" s="21"/>
      <c r="G143" s="20">
        <v>39171</v>
      </c>
      <c r="H143" s="16">
        <v>11796.625</v>
      </c>
      <c r="I143" s="21"/>
      <c r="J143" s="20">
        <v>39202</v>
      </c>
      <c r="K143" s="16">
        <v>11668.3291015625</v>
      </c>
      <c r="L143" s="21"/>
      <c r="M143" s="20">
        <v>39232</v>
      </c>
      <c r="N143" s="16"/>
      <c r="O143" s="21"/>
      <c r="P143" s="20">
        <v>39263</v>
      </c>
      <c r="Q143" s="16">
        <v>11115.9296875</v>
      </c>
      <c r="R143" s="21"/>
      <c r="S143" s="20">
        <v>39293</v>
      </c>
      <c r="T143" s="16"/>
      <c r="U143" s="21"/>
      <c r="V143" s="20">
        <v>39324</v>
      </c>
      <c r="W143" s="16">
        <v>9260.8515625</v>
      </c>
      <c r="X143" s="21"/>
      <c r="Y143" s="20">
        <v>39355</v>
      </c>
      <c r="Z143" s="16">
        <v>10952.8203125</v>
      </c>
      <c r="AA143" s="21"/>
      <c r="AB143" s="20">
        <v>39385</v>
      </c>
      <c r="AC143" s="16">
        <v>10877.4384765625</v>
      </c>
      <c r="AD143" s="21"/>
      <c r="AE143" s="20">
        <v>39416</v>
      </c>
      <c r="AF143" s="16"/>
      <c r="AG143" s="21"/>
      <c r="AH143" s="20">
        <v>39446</v>
      </c>
      <c r="AI143" s="16">
        <v>9270.119140625</v>
      </c>
    </row>
    <row r="144" spans="1:35">
      <c r="A144" s="20">
        <v>39113</v>
      </c>
      <c r="B144" s="16">
        <v>10156.712890625</v>
      </c>
      <c r="C144" s="21"/>
      <c r="D144" s="22"/>
      <c r="E144" s="23"/>
      <c r="F144" s="21"/>
      <c r="G144" s="20">
        <v>39172</v>
      </c>
      <c r="H144" s="16">
        <v>11785.837890625</v>
      </c>
      <c r="I144" s="21"/>
      <c r="J144" s="22"/>
      <c r="K144" s="23"/>
      <c r="L144" s="21"/>
      <c r="M144" s="20">
        <v>39233</v>
      </c>
      <c r="N144" s="16"/>
      <c r="O144" s="21"/>
      <c r="P144" s="21"/>
      <c r="Q144" s="23"/>
      <c r="R144" s="21"/>
      <c r="S144" s="20">
        <v>39294</v>
      </c>
      <c r="T144" s="16">
        <v>10367.8701171875</v>
      </c>
      <c r="U144" s="21"/>
      <c r="V144" s="20">
        <v>39325</v>
      </c>
      <c r="W144" s="16">
        <v>8633.0654296875</v>
      </c>
      <c r="X144" s="21"/>
      <c r="Y144" s="21"/>
      <c r="Z144" s="23"/>
      <c r="AA144" s="21"/>
      <c r="AB144" s="20">
        <v>39386</v>
      </c>
      <c r="AC144" s="16">
        <v>10975.560546875</v>
      </c>
      <c r="AD144" s="21"/>
      <c r="AE144" s="21"/>
      <c r="AF144" s="23"/>
      <c r="AG144" s="21"/>
      <c r="AH144" s="20">
        <v>39447</v>
      </c>
      <c r="AI144" s="16">
        <v>11039.72265625</v>
      </c>
    </row>
    <row r="145" spans="1:35">
      <c r="A145" s="21"/>
      <c r="B145" s="24">
        <v>10252.841796875</v>
      </c>
      <c r="C145" s="21"/>
      <c r="D145" s="21"/>
      <c r="E145" s="24">
        <v>11466.320835658482</v>
      </c>
      <c r="F145" s="21"/>
      <c r="G145" s="21"/>
      <c r="H145" s="24">
        <v>11549.543441280242</v>
      </c>
      <c r="I145" s="21"/>
      <c r="J145" s="21"/>
      <c r="K145" s="24">
        <v>11574.192820581897</v>
      </c>
      <c r="L145" s="21"/>
      <c r="M145" s="21"/>
      <c r="N145" s="24">
        <v>11387.476796875</v>
      </c>
      <c r="O145" s="21"/>
      <c r="P145" s="21"/>
      <c r="Q145" s="24">
        <v>10950.704450334821</v>
      </c>
      <c r="R145" s="21"/>
      <c r="S145" s="21"/>
      <c r="T145" s="24">
        <v>10966.694042968749</v>
      </c>
      <c r="U145" s="21"/>
      <c r="V145" s="21"/>
      <c r="W145" s="24">
        <v>9123.4229145665322</v>
      </c>
      <c r="X145" s="21"/>
      <c r="Y145" s="21"/>
      <c r="Z145" s="24">
        <v>9334.9656856142246</v>
      </c>
      <c r="AA145" s="21"/>
      <c r="AB145" s="21"/>
      <c r="AC145" s="24">
        <v>10916.150455729166</v>
      </c>
      <c r="AD145" s="21"/>
      <c r="AE145" s="21"/>
      <c r="AF145" s="24">
        <v>10148.805803571429</v>
      </c>
      <c r="AG145" s="21"/>
      <c r="AH145" s="21"/>
      <c r="AI145" s="24">
        <v>10009.856152343749</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AU149"/>
  <sheetViews>
    <sheetView workbookViewId="0">
      <selection activeCell="A2" sqref="A2"/>
    </sheetView>
  </sheetViews>
  <sheetFormatPr defaultRowHeight="12"/>
  <cols>
    <col min="1" max="1" width="13.28515625" style="59" customWidth="1"/>
    <col min="2" max="3" width="9.140625" style="59"/>
    <col min="4" max="4" width="4.140625" style="59" customWidth="1"/>
    <col min="5" max="5" width="10.85546875" style="59" customWidth="1"/>
    <col min="6" max="7" width="9.140625" style="59"/>
    <col min="8" max="8" width="4.42578125" style="59" customWidth="1"/>
    <col min="9" max="9" width="14.5703125" style="59" customWidth="1"/>
    <col min="10" max="11" width="9.140625" style="59"/>
    <col min="12" max="12" width="3.140625" style="59" customWidth="1"/>
    <col min="13" max="13" width="10.7109375" style="59" customWidth="1"/>
    <col min="14" max="15" width="9.140625" style="59"/>
    <col min="16" max="16" width="4.140625" style="59" customWidth="1"/>
    <col min="17" max="17" width="10.5703125" style="59" customWidth="1"/>
    <col min="18" max="19" width="9.140625" style="60"/>
    <col min="20" max="20" width="4.5703125" style="59" customWidth="1"/>
    <col min="21" max="21" width="13" style="59" customWidth="1"/>
    <col min="22" max="22" width="9.140625" style="59"/>
    <col min="23" max="23" width="10.28515625" style="59" customWidth="1"/>
    <col min="24" max="24" width="3.5703125" style="59" customWidth="1"/>
    <col min="25" max="25" width="10.28515625" style="59" customWidth="1"/>
    <col min="26" max="27" width="9.140625" style="59"/>
    <col min="28" max="28" width="3.28515625" style="59" customWidth="1"/>
    <col min="29" max="29" width="12" style="59" customWidth="1"/>
    <col min="30" max="31" width="9.140625" style="59"/>
    <col min="32" max="32" width="3.7109375" style="59" customWidth="1"/>
    <col min="33" max="33" width="11" style="59" customWidth="1"/>
    <col min="34" max="35" width="9.140625" style="59"/>
    <col min="36" max="36" width="3.42578125" style="59" customWidth="1"/>
    <col min="37" max="37" width="10.85546875" style="59" customWidth="1"/>
    <col min="38" max="39" width="9.140625" style="59"/>
    <col min="40" max="40" width="4.28515625" style="59" customWidth="1"/>
    <col min="41" max="41" width="12" style="59" customWidth="1"/>
    <col min="42" max="43" width="9.140625" style="59"/>
    <col min="44" max="44" width="3.5703125" style="59" customWidth="1"/>
    <col min="45" max="45" width="10.85546875" style="59" customWidth="1"/>
    <col min="46" max="16384" width="9.140625" style="59"/>
  </cols>
  <sheetData>
    <row r="1" spans="1:47">
      <c r="A1" s="323" t="s">
        <v>34</v>
      </c>
      <c r="B1" s="323"/>
      <c r="C1" s="323"/>
      <c r="D1" s="323"/>
      <c r="E1" s="323"/>
      <c r="F1" s="323"/>
      <c r="G1" s="323"/>
    </row>
    <row r="3" spans="1:47">
      <c r="A3" s="320" t="s">
        <v>9</v>
      </c>
      <c r="B3" s="61" t="s">
        <v>25</v>
      </c>
      <c r="C3" s="61" t="s">
        <v>35</v>
      </c>
      <c r="E3" s="320" t="s">
        <v>9</v>
      </c>
      <c r="F3" s="61" t="s">
        <v>25</v>
      </c>
      <c r="G3" s="61" t="s">
        <v>35</v>
      </c>
      <c r="I3" s="320" t="s">
        <v>9</v>
      </c>
      <c r="J3" s="61" t="s">
        <v>25</v>
      </c>
      <c r="K3" s="61" t="s">
        <v>35</v>
      </c>
      <c r="M3" s="320" t="s">
        <v>9</v>
      </c>
      <c r="N3" s="61" t="s">
        <v>25</v>
      </c>
      <c r="O3" s="61" t="s">
        <v>35</v>
      </c>
      <c r="Q3" s="320" t="s">
        <v>9</v>
      </c>
      <c r="R3" s="61" t="s">
        <v>25</v>
      </c>
      <c r="S3" s="61" t="s">
        <v>36</v>
      </c>
      <c r="U3" s="320" t="s">
        <v>9</v>
      </c>
      <c r="V3" s="61" t="s">
        <v>25</v>
      </c>
      <c r="W3" s="61" t="s">
        <v>36</v>
      </c>
      <c r="Y3" s="320" t="s">
        <v>9</v>
      </c>
      <c r="Z3" s="61" t="s">
        <v>25</v>
      </c>
      <c r="AA3" s="61" t="s">
        <v>36</v>
      </c>
      <c r="AC3" s="322" t="s">
        <v>9</v>
      </c>
      <c r="AD3" s="61" t="s">
        <v>25</v>
      </c>
      <c r="AE3" s="61" t="s">
        <v>36</v>
      </c>
      <c r="AG3" s="322" t="s">
        <v>9</v>
      </c>
      <c r="AH3" s="61" t="s">
        <v>25</v>
      </c>
      <c r="AI3" s="61" t="s">
        <v>36</v>
      </c>
      <c r="AK3" s="322" t="s">
        <v>9</v>
      </c>
      <c r="AL3" s="61" t="s">
        <v>25</v>
      </c>
      <c r="AM3" s="61" t="s">
        <v>36</v>
      </c>
      <c r="AO3" s="322" t="s">
        <v>9</v>
      </c>
      <c r="AP3" s="61" t="s">
        <v>25</v>
      </c>
      <c r="AQ3" s="61" t="s">
        <v>36</v>
      </c>
      <c r="AS3" s="322" t="s">
        <v>9</v>
      </c>
      <c r="AT3" s="61" t="s">
        <v>25</v>
      </c>
      <c r="AU3" s="61" t="s">
        <v>36</v>
      </c>
    </row>
    <row r="4" spans="1:47">
      <c r="A4" s="321"/>
      <c r="B4" s="61" t="s">
        <v>37</v>
      </c>
      <c r="C4" s="61" t="s">
        <v>38</v>
      </c>
      <c r="E4" s="321"/>
      <c r="F4" s="61" t="s">
        <v>37</v>
      </c>
      <c r="G4" s="61" t="s">
        <v>38</v>
      </c>
      <c r="I4" s="321"/>
      <c r="J4" s="61" t="s">
        <v>37</v>
      </c>
      <c r="K4" s="61" t="s">
        <v>38</v>
      </c>
      <c r="M4" s="321"/>
      <c r="N4" s="61" t="s">
        <v>37</v>
      </c>
      <c r="O4" s="61" t="s">
        <v>38</v>
      </c>
      <c r="Q4" s="321"/>
      <c r="R4" s="61" t="s">
        <v>37</v>
      </c>
      <c r="S4" s="61" t="s">
        <v>38</v>
      </c>
      <c r="U4" s="321"/>
      <c r="V4" s="61" t="s">
        <v>37</v>
      </c>
      <c r="W4" s="61" t="s">
        <v>38</v>
      </c>
      <c r="Y4" s="321"/>
      <c r="Z4" s="61" t="s">
        <v>37</v>
      </c>
      <c r="AA4" s="61" t="s">
        <v>38</v>
      </c>
      <c r="AC4" s="322"/>
      <c r="AD4" s="61" t="s">
        <v>37</v>
      </c>
      <c r="AE4" s="61" t="s">
        <v>38</v>
      </c>
      <c r="AG4" s="322"/>
      <c r="AH4" s="61" t="s">
        <v>37</v>
      </c>
      <c r="AI4" s="61" t="s">
        <v>38</v>
      </c>
      <c r="AK4" s="322"/>
      <c r="AL4" s="61" t="s">
        <v>37</v>
      </c>
      <c r="AM4" s="61" t="s">
        <v>38</v>
      </c>
      <c r="AO4" s="322"/>
      <c r="AP4" s="61" t="s">
        <v>37</v>
      </c>
      <c r="AQ4" s="61" t="s">
        <v>38</v>
      </c>
      <c r="AS4" s="322"/>
      <c r="AT4" s="61" t="s">
        <v>37</v>
      </c>
      <c r="AU4" s="61" t="s">
        <v>38</v>
      </c>
    </row>
    <row r="5" spans="1:47">
      <c r="A5" s="61"/>
      <c r="B5" s="61" t="s">
        <v>39</v>
      </c>
      <c r="C5" s="61" t="s">
        <v>39</v>
      </c>
      <c r="E5" s="61"/>
      <c r="F5" s="61" t="s">
        <v>39</v>
      </c>
      <c r="G5" s="61" t="s">
        <v>39</v>
      </c>
      <c r="I5" s="61"/>
      <c r="J5" s="61" t="s">
        <v>39</v>
      </c>
      <c r="K5" s="61" t="s">
        <v>39</v>
      </c>
      <c r="M5" s="61"/>
      <c r="N5" s="61" t="s">
        <v>39</v>
      </c>
      <c r="O5" s="61" t="s">
        <v>39</v>
      </c>
      <c r="Q5" s="61"/>
      <c r="R5" s="61" t="s">
        <v>39</v>
      </c>
      <c r="S5" s="61" t="s">
        <v>39</v>
      </c>
      <c r="U5" s="61"/>
      <c r="V5" s="61" t="s">
        <v>39</v>
      </c>
      <c r="W5" s="61" t="s">
        <v>39</v>
      </c>
      <c r="Y5" s="61"/>
      <c r="Z5" s="61" t="s">
        <v>39</v>
      </c>
      <c r="AA5" s="61" t="s">
        <v>39</v>
      </c>
      <c r="AC5" s="61"/>
      <c r="AD5" s="61" t="s">
        <v>39</v>
      </c>
      <c r="AE5" s="61" t="s">
        <v>39</v>
      </c>
      <c r="AG5" s="61"/>
      <c r="AH5" s="61" t="s">
        <v>39</v>
      </c>
      <c r="AI5" s="61" t="s">
        <v>39</v>
      </c>
      <c r="AK5" s="61"/>
      <c r="AL5" s="61" t="s">
        <v>39</v>
      </c>
      <c r="AM5" s="61" t="s">
        <v>39</v>
      </c>
      <c r="AO5" s="61"/>
      <c r="AP5" s="61" t="s">
        <v>39</v>
      </c>
      <c r="AQ5" s="61" t="s">
        <v>39</v>
      </c>
      <c r="AS5" s="61"/>
      <c r="AT5" s="61" t="s">
        <v>39</v>
      </c>
      <c r="AU5" s="61" t="s">
        <v>39</v>
      </c>
    </row>
    <row r="6" spans="1:47">
      <c r="A6" s="62">
        <v>37987</v>
      </c>
      <c r="B6" s="10">
        <v>7364.146891276042</v>
      </c>
      <c r="C6" s="10">
        <v>-4.2782588849465055</v>
      </c>
      <c r="E6" s="62">
        <v>38018</v>
      </c>
      <c r="F6" s="10">
        <v>5548.5018452008562</v>
      </c>
      <c r="G6" s="10">
        <v>1110.6053390114878</v>
      </c>
      <c r="H6" s="60"/>
      <c r="I6" s="65">
        <v>38047</v>
      </c>
      <c r="J6" s="88"/>
      <c r="K6" s="88"/>
      <c r="L6" s="60"/>
      <c r="M6" s="65">
        <v>38078</v>
      </c>
      <c r="N6" s="10">
        <v>8086.1358032226562</v>
      </c>
      <c r="O6" s="10">
        <v>-2.6739448557297387</v>
      </c>
      <c r="P6" s="60"/>
      <c r="Q6" s="65">
        <v>38108</v>
      </c>
      <c r="R6" s="10">
        <v>7313.754801432292</v>
      </c>
      <c r="S6" s="10">
        <v>4.5660651683186488</v>
      </c>
      <c r="T6" s="60"/>
      <c r="U6" s="65">
        <v>38139</v>
      </c>
      <c r="V6" s="10">
        <v>8185.275390625</v>
      </c>
      <c r="W6" s="10">
        <v>14.973669290542603</v>
      </c>
      <c r="X6" s="60"/>
      <c r="Y6" s="65">
        <v>38169</v>
      </c>
      <c r="Z6" s="10">
        <v>8240.1922200520839</v>
      </c>
      <c r="AA6" s="10">
        <v>17.359544237454731</v>
      </c>
      <c r="AB6" s="60"/>
      <c r="AC6" s="65">
        <v>38200</v>
      </c>
      <c r="AD6" s="10">
        <v>7784.5217488606768</v>
      </c>
      <c r="AE6" s="10">
        <v>17.935459772745769</v>
      </c>
      <c r="AF6" s="60"/>
      <c r="AG6" s="65">
        <v>38231</v>
      </c>
      <c r="AH6" s="10">
        <v>-34.678226470947266</v>
      </c>
      <c r="AI6" s="10">
        <v>18.634635925292969</v>
      </c>
      <c r="AJ6" s="60"/>
      <c r="AK6" s="65">
        <v>38261</v>
      </c>
      <c r="AL6" s="10">
        <v>-35.665420532226562</v>
      </c>
      <c r="AM6" s="10">
        <v>6492.21630859375</v>
      </c>
      <c r="AN6" s="60"/>
      <c r="AO6" s="65">
        <v>38292</v>
      </c>
      <c r="AP6" s="10">
        <v>7891.7239990234375</v>
      </c>
      <c r="AQ6" s="10">
        <v>33.114853461583458</v>
      </c>
      <c r="AS6" s="65">
        <v>38322</v>
      </c>
      <c r="AT6" s="10">
        <v>7740.1766153971357</v>
      </c>
      <c r="AU6" s="10">
        <v>33.443969885508217</v>
      </c>
    </row>
    <row r="7" spans="1:47">
      <c r="A7" s="62">
        <v>37988</v>
      </c>
      <c r="B7" s="10">
        <v>-34.225690841674805</v>
      </c>
      <c r="C7" s="10">
        <v>6734.2638142903643</v>
      </c>
      <c r="E7" s="62">
        <v>38019</v>
      </c>
      <c r="F7" s="10">
        <v>4871.5998040835066</v>
      </c>
      <c r="G7" s="10">
        <v>3079.3609494722136</v>
      </c>
      <c r="H7" s="60"/>
      <c r="I7" s="65">
        <v>38048</v>
      </c>
      <c r="J7" s="88"/>
      <c r="K7" s="88"/>
      <c r="L7" s="60"/>
      <c r="M7" s="65">
        <v>38079</v>
      </c>
      <c r="N7" s="10">
        <v>8130.6456095377607</v>
      </c>
      <c r="O7" s="10">
        <v>-3.4555319895346961</v>
      </c>
      <c r="P7" s="60"/>
      <c r="Q7" s="65">
        <v>38109</v>
      </c>
      <c r="R7" s="10">
        <v>7362.0079549153643</v>
      </c>
      <c r="S7" s="10">
        <v>3.8668231029684343</v>
      </c>
      <c r="T7" s="60"/>
      <c r="U7" s="65">
        <v>38140</v>
      </c>
      <c r="V7" s="10">
        <v>8229.8259887695312</v>
      </c>
      <c r="W7" s="10">
        <v>15.919801950454712</v>
      </c>
      <c r="X7" s="60"/>
      <c r="Y7" s="65">
        <v>38170</v>
      </c>
      <c r="Z7" s="10">
        <v>7924.3863321940107</v>
      </c>
      <c r="AA7" s="10">
        <v>15.549571514129639</v>
      </c>
      <c r="AB7" s="60"/>
      <c r="AC7" s="65">
        <v>38201</v>
      </c>
      <c r="AD7" s="10">
        <v>7807.928466796875</v>
      </c>
      <c r="AE7" s="10">
        <v>17.482949932416279</v>
      </c>
      <c r="AF7" s="60"/>
      <c r="AG7" s="65">
        <v>38232</v>
      </c>
      <c r="AH7" s="10">
        <v>-34.678226470947266</v>
      </c>
      <c r="AI7" s="10">
        <v>19.621986389160156</v>
      </c>
      <c r="AJ7" s="60"/>
      <c r="AK7" s="65">
        <v>38262</v>
      </c>
      <c r="AL7" s="10">
        <v>-34.678226470947266</v>
      </c>
      <c r="AM7" s="10">
        <v>6500.11474609375</v>
      </c>
      <c r="AN7" s="60"/>
      <c r="AO7" s="65">
        <v>38293</v>
      </c>
      <c r="AP7" s="10">
        <v>3753.8505739958391</v>
      </c>
      <c r="AQ7" s="10">
        <v>3139.1198192264724</v>
      </c>
      <c r="AR7" s="60"/>
      <c r="AS7" s="65">
        <v>38323</v>
      </c>
      <c r="AT7" s="10">
        <v>7708.0077921549482</v>
      </c>
      <c r="AU7" s="10">
        <v>36.200075944264732</v>
      </c>
    </row>
    <row r="8" spans="1:47">
      <c r="A8" s="62">
        <v>37989</v>
      </c>
      <c r="B8" s="10">
        <v>0</v>
      </c>
      <c r="C8" s="10">
        <v>0</v>
      </c>
      <c r="E8" s="62">
        <v>38020</v>
      </c>
      <c r="F8" s="10">
        <v>7986.9963175455732</v>
      </c>
      <c r="G8" s="10">
        <v>-5.1421320637067156</v>
      </c>
      <c r="H8" s="60"/>
      <c r="I8" s="65">
        <v>38049</v>
      </c>
      <c r="J8" s="88"/>
      <c r="K8" s="88"/>
      <c r="L8" s="60"/>
      <c r="M8" s="65">
        <v>38080</v>
      </c>
      <c r="N8" s="10">
        <v>8130.6456095377607</v>
      </c>
      <c r="O8" s="10">
        <v>-3.4555319895346961</v>
      </c>
      <c r="P8" s="60"/>
      <c r="Q8" s="65">
        <v>38110</v>
      </c>
      <c r="R8" s="10">
        <v>7455.0178019205732</v>
      </c>
      <c r="S8" s="10">
        <v>3.7844515151033797</v>
      </c>
      <c r="T8" s="60"/>
      <c r="U8" s="65">
        <v>38141</v>
      </c>
      <c r="V8" s="10">
        <v>8217.806937839674</v>
      </c>
      <c r="W8" s="10">
        <v>15.458311412645424</v>
      </c>
      <c r="X8" s="60"/>
      <c r="Y8" s="65">
        <v>38171</v>
      </c>
      <c r="Z8" s="10">
        <v>7687.4394124348955</v>
      </c>
      <c r="AA8" s="10">
        <v>17.93547300497691</v>
      </c>
      <c r="AB8" s="60"/>
      <c r="AC8" s="65">
        <v>38202</v>
      </c>
      <c r="AD8" s="10">
        <v>7794.9294637044268</v>
      </c>
      <c r="AE8" s="10">
        <v>19.375241478284199</v>
      </c>
      <c r="AF8" s="60"/>
      <c r="AG8" s="65">
        <v>38233</v>
      </c>
      <c r="AH8" s="10">
        <v>-35.665420532226562</v>
      </c>
      <c r="AI8" s="10">
        <v>20.609338760375977</v>
      </c>
      <c r="AJ8" s="60"/>
      <c r="AK8" s="65">
        <v>38263</v>
      </c>
      <c r="AL8" s="10">
        <v>-34.678226470947266</v>
      </c>
      <c r="AM8" s="10">
        <v>26.533130645751953</v>
      </c>
      <c r="AN8" s="60"/>
      <c r="AO8" s="65">
        <v>38294</v>
      </c>
      <c r="AP8" s="10">
        <v>2668.2420617739358</v>
      </c>
      <c r="AQ8" s="10">
        <v>4506.7181146939593</v>
      </c>
      <c r="AR8" s="60"/>
      <c r="AS8" s="65">
        <v>38324</v>
      </c>
      <c r="AT8" s="10">
        <v>7794.2300415039062</v>
      </c>
      <c r="AU8" s="10">
        <v>36.734890937805176</v>
      </c>
    </row>
    <row r="9" spans="1:47">
      <c r="A9" s="62">
        <v>37990</v>
      </c>
      <c r="B9" s="10">
        <v>-33.896612962086998</v>
      </c>
      <c r="C9" s="10">
        <v>6167.9775187174482</v>
      </c>
      <c r="E9" s="62">
        <v>38021</v>
      </c>
      <c r="F9" s="10">
        <v>8059.1552734375</v>
      </c>
      <c r="G9" s="10">
        <v>-5.0598645262096236</v>
      </c>
      <c r="H9" s="60"/>
      <c r="I9" s="65">
        <v>38050</v>
      </c>
      <c r="J9" s="10">
        <v>8163.3904012044268</v>
      </c>
      <c r="K9" s="10">
        <v>-5.7591609458128614</v>
      </c>
      <c r="L9" s="60"/>
      <c r="M9" s="65">
        <v>38081</v>
      </c>
      <c r="N9" s="10">
        <v>8101.8912353515625</v>
      </c>
      <c r="O9" s="10">
        <v>-4.1548796395460768</v>
      </c>
      <c r="P9" s="60"/>
      <c r="Q9" s="65">
        <v>38111</v>
      </c>
      <c r="R9" s="10">
        <v>7604.1790161132812</v>
      </c>
      <c r="S9" s="10">
        <v>4.072455407430728</v>
      </c>
      <c r="T9" s="60"/>
      <c r="U9" s="65">
        <v>38142</v>
      </c>
      <c r="V9" s="10">
        <v>8178.405598958333</v>
      </c>
      <c r="W9" s="10">
        <v>16.907034715016682</v>
      </c>
      <c r="X9" s="60"/>
      <c r="Y9" s="65">
        <v>38172</v>
      </c>
      <c r="Z9" s="10">
        <v>7696.2015584309893</v>
      </c>
      <c r="AA9" s="10">
        <v>15.87866230805715</v>
      </c>
      <c r="AB9" s="60"/>
      <c r="AC9" s="65">
        <v>38203</v>
      </c>
      <c r="AD9" s="10">
        <v>7737.461588541667</v>
      </c>
      <c r="AE9" s="10">
        <v>18.675946990648907</v>
      </c>
      <c r="AF9" s="60"/>
      <c r="AG9" s="65">
        <v>38234</v>
      </c>
      <c r="AH9" s="10">
        <v>-35.665420532226562</v>
      </c>
      <c r="AI9" s="10">
        <v>5911.69677734375</v>
      </c>
      <c r="AJ9" s="60"/>
      <c r="AK9" s="65">
        <v>38264</v>
      </c>
      <c r="AL9" s="10">
        <v>-34.678226470947266</v>
      </c>
      <c r="AM9" s="10">
        <v>6149.63037109375</v>
      </c>
      <c r="AN9" s="60"/>
      <c r="AO9" s="65">
        <v>38295</v>
      </c>
      <c r="AP9" s="10">
        <v>8003.4921875</v>
      </c>
      <c r="AQ9" s="10">
        <v>35.500794092814125</v>
      </c>
      <c r="AR9" s="60"/>
      <c r="AS9" s="65">
        <v>38325</v>
      </c>
      <c r="AT9" s="10">
        <v>7850.3815511067705</v>
      </c>
      <c r="AU9" s="10">
        <v>38.339205423990883</v>
      </c>
    </row>
    <row r="10" spans="1:47">
      <c r="A10" s="62">
        <v>37991</v>
      </c>
      <c r="B10" s="10">
        <v>7299.4393107096357</v>
      </c>
      <c r="C10" s="10">
        <v>-4.1548333754763007</v>
      </c>
      <c r="E10" s="62">
        <v>38022</v>
      </c>
      <c r="F10" s="10">
        <v>8020.2761637369795</v>
      </c>
      <c r="G10" s="10">
        <v>-4.5250835511833429</v>
      </c>
      <c r="H10" s="60"/>
      <c r="I10" s="65">
        <v>38051</v>
      </c>
      <c r="J10" s="10">
        <v>8179.3923136393232</v>
      </c>
      <c r="K10" s="10">
        <v>-4.3605317324399948</v>
      </c>
      <c r="L10" s="60"/>
      <c r="M10" s="65">
        <v>38082</v>
      </c>
      <c r="N10" s="10">
        <v>8084.6959838867187</v>
      </c>
      <c r="O10" s="10">
        <v>-3.0852885190397501</v>
      </c>
      <c r="P10" s="60"/>
      <c r="Q10" s="65">
        <v>38112</v>
      </c>
      <c r="R10" s="10">
        <v>2515.6252248287201</v>
      </c>
      <c r="S10" s="10">
        <v>4337.7700004981207</v>
      </c>
      <c r="T10" s="60"/>
      <c r="U10" s="65">
        <v>38143</v>
      </c>
      <c r="V10" s="10">
        <v>8211.7257690429687</v>
      </c>
      <c r="W10" s="10">
        <v>16.413398385047913</v>
      </c>
      <c r="X10" s="60"/>
      <c r="Y10" s="65">
        <v>38173</v>
      </c>
      <c r="Z10" s="10">
        <v>7743.3029988606768</v>
      </c>
      <c r="AA10" s="10">
        <v>17.9354331890742</v>
      </c>
      <c r="AB10" s="60"/>
      <c r="AC10" s="65">
        <v>38204</v>
      </c>
      <c r="AD10" s="10">
        <v>7688.5912679036455</v>
      </c>
      <c r="AE10" s="10">
        <v>17.688595493634541</v>
      </c>
      <c r="AF10" s="60"/>
      <c r="AG10" s="65">
        <v>38235</v>
      </c>
      <c r="AH10" s="10">
        <v>-35.665420532226562</v>
      </c>
      <c r="AI10" s="10">
        <v>5993.64111328125</v>
      </c>
      <c r="AJ10" s="60"/>
      <c r="AK10" s="65">
        <v>38265</v>
      </c>
      <c r="AL10" s="10">
        <v>-34.678226470947266</v>
      </c>
      <c r="AM10" s="10">
        <v>6165.4267578125</v>
      </c>
      <c r="AN10" s="60"/>
      <c r="AO10" s="65">
        <v>38296</v>
      </c>
      <c r="AP10" s="10">
        <v>7967.456298828125</v>
      </c>
      <c r="AQ10" s="10">
        <v>32.621256430943809</v>
      </c>
      <c r="AR10" s="60"/>
      <c r="AS10" s="65">
        <v>38326</v>
      </c>
      <c r="AT10" s="10">
        <v>7788.5941772460937</v>
      </c>
      <c r="AU10" s="10">
        <v>38.709435145060219</v>
      </c>
    </row>
    <row r="11" spans="1:47">
      <c r="A11" s="62">
        <v>37992</v>
      </c>
      <c r="B11" s="10">
        <v>6822.6663004557295</v>
      </c>
      <c r="C11" s="10">
        <v>-3.6200773796687522</v>
      </c>
      <c r="E11" s="62">
        <v>38023</v>
      </c>
      <c r="F11" s="10">
        <v>8239.04052734375</v>
      </c>
      <c r="G11" s="10">
        <v>-4.3193919851134224</v>
      </c>
      <c r="H11" s="60"/>
      <c r="I11" s="65">
        <v>38052</v>
      </c>
      <c r="J11" s="10">
        <v>8178.2405802408857</v>
      </c>
      <c r="K11" s="10">
        <v>-5.018746087017159</v>
      </c>
      <c r="L11" s="60"/>
      <c r="M11" s="65">
        <v>38083</v>
      </c>
      <c r="N11" s="10">
        <v>3922.0852536360421</v>
      </c>
      <c r="O11" s="10">
        <v>3941.7481431964165</v>
      </c>
      <c r="P11" s="60"/>
      <c r="Q11" s="65">
        <v>38113</v>
      </c>
      <c r="R11" s="10">
        <v>2515.6252248287201</v>
      </c>
      <c r="S11" s="10">
        <v>4337.7700004981207</v>
      </c>
      <c r="T11" s="60"/>
      <c r="U11" s="65">
        <v>38144</v>
      </c>
      <c r="V11" s="10">
        <v>8226.0824788411464</v>
      </c>
      <c r="W11" s="10">
        <v>17.071593205134075</v>
      </c>
      <c r="X11" s="60"/>
      <c r="Y11" s="65">
        <v>38174</v>
      </c>
      <c r="Z11" s="10">
        <v>7759.2227579752607</v>
      </c>
      <c r="AA11" s="10">
        <v>17.976652145385742</v>
      </c>
      <c r="AB11" s="60"/>
      <c r="AC11" s="65">
        <v>38205</v>
      </c>
      <c r="AD11" s="10">
        <v>7712.902913411458</v>
      </c>
      <c r="AE11" s="10">
        <v>18.511348724365234</v>
      </c>
      <c r="AF11" s="60"/>
      <c r="AG11" s="65">
        <v>38236</v>
      </c>
      <c r="AH11" s="10">
        <v>-34.678226470947266</v>
      </c>
      <c r="AI11" s="10">
        <v>6528.74560546875</v>
      </c>
      <c r="AJ11" s="60"/>
      <c r="AK11" s="65">
        <v>38266</v>
      </c>
      <c r="AL11" s="10">
        <v>-34.678226470947266</v>
      </c>
      <c r="AM11" s="10">
        <v>6329.31494140625</v>
      </c>
      <c r="AN11" s="60"/>
      <c r="AO11" s="65">
        <v>38297</v>
      </c>
      <c r="AP11" s="10">
        <v>7971.5288492838545</v>
      </c>
      <c r="AQ11" s="10">
        <v>32.909181038538613</v>
      </c>
      <c r="AR11" s="60"/>
      <c r="AS11" s="65">
        <v>38327</v>
      </c>
      <c r="AT11" s="10">
        <v>7945.8187255859375</v>
      </c>
      <c r="AU11" s="10">
        <v>37.187374273935951</v>
      </c>
    </row>
    <row r="12" spans="1:47">
      <c r="A12" s="62">
        <v>37993</v>
      </c>
      <c r="B12" s="10">
        <v>7060.1889241536455</v>
      </c>
      <c r="C12" s="10">
        <v>-4.2782721513261395</v>
      </c>
      <c r="E12" s="62">
        <v>38024</v>
      </c>
      <c r="F12" s="10">
        <v>8179.5982055664062</v>
      </c>
      <c r="G12" s="10">
        <v>-5.7592002895350261</v>
      </c>
      <c r="H12" s="60"/>
      <c r="I12" s="65">
        <v>38053</v>
      </c>
      <c r="J12" s="10">
        <v>8161.6626993815107</v>
      </c>
      <c r="K12" s="10">
        <v>-3.8668954664220414</v>
      </c>
      <c r="L12" s="60"/>
      <c r="M12" s="65">
        <v>38084</v>
      </c>
      <c r="N12" s="10">
        <v>-33.649781783421837</v>
      </c>
      <c r="O12" s="10">
        <v>7280.9689331054687</v>
      </c>
      <c r="P12" s="60"/>
      <c r="Q12" s="65">
        <v>38114</v>
      </c>
      <c r="R12" s="88"/>
      <c r="S12" s="88"/>
      <c r="T12" s="60"/>
      <c r="U12" s="65">
        <v>38145</v>
      </c>
      <c r="V12" s="10">
        <v>8288.9801839192714</v>
      </c>
      <c r="W12" s="10">
        <v>16.783615668614704</v>
      </c>
      <c r="X12" s="60"/>
      <c r="Y12" s="65">
        <v>38175</v>
      </c>
      <c r="Z12" s="10">
        <v>7699.4924926757812</v>
      </c>
      <c r="AA12" s="10">
        <v>17.688648263613384</v>
      </c>
      <c r="AB12" s="60"/>
      <c r="AC12" s="65">
        <v>38206</v>
      </c>
      <c r="AD12" s="10">
        <v>7718.4975382486982</v>
      </c>
      <c r="AE12" s="10">
        <v>17.976586143175762</v>
      </c>
      <c r="AF12" s="60"/>
      <c r="AG12" s="65">
        <v>38237</v>
      </c>
      <c r="AH12" s="10">
        <v>-34.678226470947266</v>
      </c>
      <c r="AI12" s="10">
        <v>7679.9111328125</v>
      </c>
      <c r="AJ12" s="60"/>
      <c r="AK12" s="65">
        <v>38267</v>
      </c>
      <c r="AL12" s="88"/>
      <c r="AM12" s="88"/>
      <c r="AN12" s="60"/>
      <c r="AO12" s="65">
        <v>38298</v>
      </c>
      <c r="AP12" s="10">
        <v>8050.1822509765625</v>
      </c>
      <c r="AQ12" s="10">
        <v>31.59279203414917</v>
      </c>
      <c r="AR12" s="60"/>
      <c r="AS12" s="65">
        <v>38328</v>
      </c>
      <c r="AT12" s="10">
        <v>8174.7850545247393</v>
      </c>
      <c r="AU12" s="10">
        <v>36.323520978291832</v>
      </c>
    </row>
    <row r="13" spans="1:47">
      <c r="A13" s="62">
        <v>37994</v>
      </c>
      <c r="B13" s="10">
        <v>-33.444103320439659</v>
      </c>
      <c r="C13" s="10">
        <v>6165.9207153320312</v>
      </c>
      <c r="E13" s="62">
        <v>38025</v>
      </c>
      <c r="F13" s="10">
        <v>8255.9886271158848</v>
      </c>
      <c r="G13" s="10">
        <v>-5.9648525019486742</v>
      </c>
      <c r="H13" s="60"/>
      <c r="I13" s="65">
        <v>38054</v>
      </c>
      <c r="J13" s="10">
        <v>8254.6727498372402</v>
      </c>
      <c r="K13" s="10">
        <v>-4.0725936579207582</v>
      </c>
      <c r="L13" s="60"/>
      <c r="M13" s="65">
        <v>38085</v>
      </c>
      <c r="N13" s="10">
        <v>-33.773207108179726</v>
      </c>
      <c r="O13" s="10">
        <v>7435.9714965820312</v>
      </c>
      <c r="P13" s="60"/>
      <c r="Q13" s="65">
        <v>38115</v>
      </c>
      <c r="R13" s="88"/>
      <c r="S13" s="88"/>
      <c r="T13" s="60"/>
      <c r="U13" s="65">
        <v>38146</v>
      </c>
      <c r="V13" s="10">
        <v>8333.2432047526036</v>
      </c>
      <c r="W13" s="10">
        <v>16.948187470436096</v>
      </c>
      <c r="X13" s="60"/>
      <c r="Y13" s="65">
        <v>38176</v>
      </c>
      <c r="Z13" s="10">
        <v>7746.799641927083</v>
      </c>
      <c r="AA13" s="10">
        <v>18.058878580729168</v>
      </c>
      <c r="AB13" s="60"/>
      <c r="AC13" s="65">
        <v>38207</v>
      </c>
      <c r="AD13" s="10">
        <v>7710.5169677734375</v>
      </c>
      <c r="AE13" s="10">
        <v>17.853206793467205</v>
      </c>
      <c r="AF13" s="60"/>
      <c r="AG13" s="65">
        <v>38238</v>
      </c>
      <c r="AH13" s="10">
        <v>7957.33642578125</v>
      </c>
      <c r="AI13" s="10">
        <v>25.545778274536133</v>
      </c>
      <c r="AJ13" s="60"/>
      <c r="AK13" s="65">
        <v>38268</v>
      </c>
      <c r="AL13" s="10">
        <v>6680.7861328125</v>
      </c>
      <c r="AM13" s="10">
        <v>26.533130645751953</v>
      </c>
      <c r="AN13" s="60"/>
      <c r="AO13" s="65">
        <v>38299</v>
      </c>
      <c r="AP13" s="10">
        <v>8009.4157307942705</v>
      </c>
      <c r="AQ13" s="10">
        <v>33.649708112080894</v>
      </c>
      <c r="AR13" s="60"/>
      <c r="AS13" s="65">
        <v>38329</v>
      </c>
      <c r="AT13" s="10">
        <v>8185.7684936523437</v>
      </c>
      <c r="AU13" s="10">
        <v>38.87395509084066</v>
      </c>
    </row>
    <row r="14" spans="1:47">
      <c r="A14" s="62">
        <v>37995</v>
      </c>
      <c r="B14" s="10">
        <v>7202.0690511067705</v>
      </c>
      <c r="C14" s="10">
        <v>-4.4839505447695656</v>
      </c>
      <c r="E14" s="62">
        <v>38026</v>
      </c>
      <c r="F14" s="10">
        <v>8202.18212890625</v>
      </c>
      <c r="G14" s="10">
        <v>-4.1959929466247559</v>
      </c>
      <c r="H14" s="60"/>
      <c r="I14" s="65">
        <v>38055</v>
      </c>
      <c r="J14" s="10">
        <v>8154.7926839192705</v>
      </c>
      <c r="K14" s="10">
        <v>-3.2498139888048172</v>
      </c>
      <c r="L14" s="60"/>
      <c r="M14" s="65">
        <v>38086</v>
      </c>
      <c r="N14" s="10">
        <v>-33.608629067738853</v>
      </c>
      <c r="O14" s="10">
        <v>7685.7939656575518</v>
      </c>
      <c r="P14" s="60"/>
      <c r="Q14" s="65">
        <v>38116</v>
      </c>
      <c r="R14" s="88"/>
      <c r="S14" s="88"/>
      <c r="T14" s="60"/>
      <c r="U14" s="65">
        <v>38147</v>
      </c>
      <c r="V14" s="10">
        <v>8294.615966796875</v>
      </c>
      <c r="W14" s="10">
        <v>15.220467567443848</v>
      </c>
      <c r="X14" s="60"/>
      <c r="Y14" s="65">
        <v>38177</v>
      </c>
      <c r="Z14" s="10">
        <v>7608.6629435221357</v>
      </c>
      <c r="AA14" s="10">
        <v>15.796356598536173</v>
      </c>
      <c r="AB14" s="60"/>
      <c r="AC14" s="65">
        <v>38208</v>
      </c>
      <c r="AD14" s="10">
        <v>7684.3541056315107</v>
      </c>
      <c r="AE14" s="10">
        <v>17.15389883518219</v>
      </c>
      <c r="AF14" s="60"/>
      <c r="AG14" s="65">
        <v>38239</v>
      </c>
      <c r="AH14" s="10">
        <v>7946.47607421875</v>
      </c>
      <c r="AI14" s="10">
        <v>25.545778274536133</v>
      </c>
      <c r="AJ14" s="60"/>
      <c r="AK14" s="65">
        <v>38269</v>
      </c>
      <c r="AL14" s="10">
        <v>6680.7861328125</v>
      </c>
      <c r="AM14" s="10">
        <v>26.533130645751953</v>
      </c>
      <c r="AN14" s="60"/>
      <c r="AO14" s="65">
        <v>38300</v>
      </c>
      <c r="AP14" s="10">
        <v>7986.9552815755205</v>
      </c>
      <c r="AQ14" s="10">
        <v>33.073726892471313</v>
      </c>
      <c r="AR14" s="60"/>
      <c r="AS14" s="65">
        <v>38330</v>
      </c>
      <c r="AT14" s="10">
        <v>8108.6375122070312</v>
      </c>
      <c r="AU14" s="10">
        <v>39.120805581410728</v>
      </c>
    </row>
    <row r="15" spans="1:47">
      <c r="A15" s="62">
        <v>37996</v>
      </c>
      <c r="B15" s="10">
        <v>-33.567502578099571</v>
      </c>
      <c r="C15" s="10">
        <v>6201.380452473958</v>
      </c>
      <c r="E15" s="62">
        <v>38027</v>
      </c>
      <c r="F15" s="10">
        <v>8258.8682047526036</v>
      </c>
      <c r="G15" s="10">
        <v>-3.9491747412830591</v>
      </c>
      <c r="H15" s="60"/>
      <c r="I15" s="65">
        <v>38056</v>
      </c>
      <c r="J15" s="10">
        <v>8198.3976847330723</v>
      </c>
      <c r="K15" s="10">
        <v>-2.7150975912809372</v>
      </c>
      <c r="L15" s="60"/>
      <c r="M15" s="65">
        <v>38087</v>
      </c>
      <c r="N15" s="10">
        <v>174.91267522176108</v>
      </c>
      <c r="O15" s="10">
        <v>7630.5887654622393</v>
      </c>
      <c r="P15" s="60"/>
      <c r="Q15" s="65">
        <v>38117</v>
      </c>
      <c r="R15" s="88"/>
      <c r="S15" s="88"/>
      <c r="T15" s="60"/>
      <c r="U15" s="65">
        <v>38148</v>
      </c>
      <c r="V15" s="10">
        <v>8377.3829752604161</v>
      </c>
      <c r="W15" s="10">
        <v>12.094092408816019</v>
      </c>
      <c r="X15" s="60"/>
      <c r="Y15" s="65">
        <v>38178</v>
      </c>
      <c r="Z15" s="10">
        <v>7667.2412719726562</v>
      </c>
      <c r="AA15" s="10">
        <v>17.194998860359192</v>
      </c>
      <c r="AB15" s="60"/>
      <c r="AC15" s="65">
        <v>38209</v>
      </c>
      <c r="AD15" s="10">
        <v>3029.1742973327637</v>
      </c>
      <c r="AE15" s="10">
        <v>3826.5657648642859</v>
      </c>
      <c r="AF15" s="60"/>
      <c r="AG15" s="65">
        <v>38240</v>
      </c>
      <c r="AH15" s="10">
        <v>8115.3017578125</v>
      </c>
      <c r="AI15" s="10">
        <v>26.533130645751953</v>
      </c>
      <c r="AJ15" s="60"/>
      <c r="AK15" s="65">
        <v>38270</v>
      </c>
      <c r="AL15" s="10">
        <v>6894.03857421875</v>
      </c>
      <c r="AM15" s="10">
        <v>28.507516860961914</v>
      </c>
      <c r="AN15" s="60"/>
      <c r="AO15" s="65">
        <v>38301</v>
      </c>
      <c r="AP15" s="10">
        <v>7844.787109375</v>
      </c>
      <c r="AQ15" s="10">
        <v>29.494867324829102</v>
      </c>
      <c r="AR15" s="60"/>
      <c r="AS15" s="65">
        <v>38331</v>
      </c>
      <c r="AT15" s="10">
        <v>8139.8191324869795</v>
      </c>
      <c r="AU15" s="10">
        <v>39.82016658782959</v>
      </c>
    </row>
    <row r="16" spans="1:47">
      <c r="A16" s="62">
        <v>37997</v>
      </c>
      <c r="B16" s="10">
        <v>7182.8993937174482</v>
      </c>
      <c r="C16" s="10">
        <v>-4.4428043514490128</v>
      </c>
      <c r="E16" s="62">
        <v>38028</v>
      </c>
      <c r="F16" s="10">
        <v>8242.0434366861973</v>
      </c>
      <c r="G16" s="10">
        <v>-4.7307818379874034</v>
      </c>
      <c r="H16" s="60"/>
      <c r="I16" s="65">
        <v>38057</v>
      </c>
      <c r="J16" s="10">
        <v>8032.8227742513018</v>
      </c>
      <c r="K16" s="10">
        <v>-5.5123626589775085</v>
      </c>
      <c r="L16" s="60"/>
      <c r="M16" s="65">
        <v>38088</v>
      </c>
      <c r="N16" s="10">
        <v>5120.1876392364502</v>
      </c>
      <c r="O16" s="10">
        <v>3535.6067239195108</v>
      </c>
      <c r="P16" s="60"/>
      <c r="Q16" s="65">
        <v>38118</v>
      </c>
      <c r="R16" s="88"/>
      <c r="S16" s="88"/>
      <c r="T16" s="60"/>
      <c r="U16" s="65">
        <v>38149</v>
      </c>
      <c r="V16" s="10">
        <v>8384.3350016276036</v>
      </c>
      <c r="W16" s="10">
        <v>14.233208576838175</v>
      </c>
      <c r="X16" s="60"/>
      <c r="Y16" s="65">
        <v>38179</v>
      </c>
      <c r="Z16" s="10">
        <v>7651.1981201171875</v>
      </c>
      <c r="AA16" s="10">
        <v>17.441823601722717</v>
      </c>
      <c r="AB16" s="60"/>
      <c r="AC16" s="65">
        <v>38210</v>
      </c>
      <c r="AD16" s="10">
        <v>0</v>
      </c>
      <c r="AE16" s="10">
        <v>0</v>
      </c>
      <c r="AF16" s="60"/>
      <c r="AG16" s="65">
        <v>38241</v>
      </c>
      <c r="AH16" s="10">
        <v>8020.52294921875</v>
      </c>
      <c r="AI16" s="10">
        <v>25.545778274536133</v>
      </c>
      <c r="AJ16" s="60"/>
      <c r="AK16" s="65">
        <v>38271</v>
      </c>
      <c r="AL16" s="10">
        <v>6841.7119140625</v>
      </c>
      <c r="AM16" s="10">
        <v>27.520164489746094</v>
      </c>
      <c r="AN16" s="60"/>
      <c r="AO16" s="65">
        <v>38302</v>
      </c>
      <c r="AP16" s="10">
        <v>0</v>
      </c>
      <c r="AQ16" s="10">
        <v>0</v>
      </c>
      <c r="AR16" s="60"/>
      <c r="AS16" s="65">
        <v>38332</v>
      </c>
      <c r="AT16" s="10">
        <v>8094.2809041341143</v>
      </c>
      <c r="AU16" s="10">
        <v>40.066964626312256</v>
      </c>
    </row>
    <row r="17" spans="1:47">
      <c r="A17" s="62">
        <v>37998</v>
      </c>
      <c r="B17" s="10">
        <v>-33.732061147689819</v>
      </c>
      <c r="C17" s="10">
        <v>6155.4309488932295</v>
      </c>
      <c r="E17" s="62">
        <v>38029</v>
      </c>
      <c r="F17" s="10">
        <v>8159.235514322917</v>
      </c>
      <c r="G17" s="10">
        <v>-5.6357747217019396</v>
      </c>
      <c r="H17" s="60"/>
      <c r="I17" s="65">
        <v>38058</v>
      </c>
      <c r="J17" s="10">
        <v>8032.8227742513018</v>
      </c>
      <c r="K17" s="10">
        <v>-5.5123626589775085</v>
      </c>
      <c r="L17" s="60"/>
      <c r="M17" s="65">
        <v>38089</v>
      </c>
      <c r="N17" s="10">
        <v>7874.816569010417</v>
      </c>
      <c r="O17" s="10">
        <v>2.0567513561497131</v>
      </c>
      <c r="P17" s="60"/>
      <c r="Q17" s="65">
        <v>38119</v>
      </c>
      <c r="R17" s="10">
        <v>0</v>
      </c>
      <c r="S17" s="10">
        <v>0</v>
      </c>
      <c r="T17" s="60"/>
      <c r="U17" s="65">
        <v>38150</v>
      </c>
      <c r="V17" s="10">
        <v>8385.5691324869786</v>
      </c>
      <c r="W17" s="10">
        <v>14.315408786137899</v>
      </c>
      <c r="X17" s="60"/>
      <c r="Y17" s="65">
        <v>38180</v>
      </c>
      <c r="Z17" s="10">
        <v>7703.523763020833</v>
      </c>
      <c r="AA17" s="10">
        <v>14.850224018096924</v>
      </c>
      <c r="AB17" s="60"/>
      <c r="AC17" s="65">
        <v>38211</v>
      </c>
      <c r="AD17" s="10">
        <v>0</v>
      </c>
      <c r="AE17" s="10">
        <v>0</v>
      </c>
      <c r="AF17" s="60"/>
      <c r="AG17" s="65">
        <v>38242</v>
      </c>
      <c r="AH17" s="10">
        <v>8031.3828125</v>
      </c>
      <c r="AI17" s="10">
        <v>23.571075439453125</v>
      </c>
      <c r="AJ17" s="60"/>
      <c r="AK17" s="65">
        <v>38272</v>
      </c>
      <c r="AL17" s="10">
        <v>7107.29052734375</v>
      </c>
      <c r="AM17" s="10">
        <v>26.533130645751953</v>
      </c>
      <c r="AN17" s="60"/>
      <c r="AO17" s="65">
        <v>38303</v>
      </c>
      <c r="AP17" s="10">
        <v>0</v>
      </c>
      <c r="AQ17" s="10">
        <v>0</v>
      </c>
      <c r="AR17" s="60"/>
      <c r="AS17" s="65">
        <v>38333</v>
      </c>
      <c r="AT17" s="10">
        <v>7984.1580810546875</v>
      </c>
      <c r="AU17" s="10">
        <v>37.557657400767006</v>
      </c>
    </row>
    <row r="18" spans="1:47">
      <c r="A18" s="62">
        <v>37999</v>
      </c>
      <c r="B18" s="10">
        <v>-33.402970234553017</v>
      </c>
      <c r="C18" s="10">
        <v>6149.2604573567705</v>
      </c>
      <c r="E18" s="62">
        <v>38030</v>
      </c>
      <c r="F18" s="10">
        <v>8120.361490885417</v>
      </c>
      <c r="G18" s="10">
        <v>-6.0471383780241013</v>
      </c>
      <c r="H18" s="60"/>
      <c r="I18" s="65">
        <v>38059</v>
      </c>
      <c r="J18" s="10">
        <v>8105.4700724283857</v>
      </c>
      <c r="K18" s="10">
        <v>-5.9237327324226499</v>
      </c>
      <c r="L18" s="60"/>
      <c r="M18" s="65">
        <v>38090</v>
      </c>
      <c r="N18" s="10">
        <v>7854.3717854817705</v>
      </c>
      <c r="O18" s="10">
        <v>2.9205981154615679</v>
      </c>
      <c r="P18" s="60"/>
      <c r="Q18" s="65">
        <v>38120</v>
      </c>
      <c r="R18" s="10">
        <v>0</v>
      </c>
      <c r="S18" s="10">
        <v>0</v>
      </c>
      <c r="T18" s="60"/>
      <c r="U18" s="65">
        <v>38151</v>
      </c>
      <c r="V18" s="10">
        <v>8293.7928873697911</v>
      </c>
      <c r="W18" s="10">
        <v>14.850250164667765</v>
      </c>
      <c r="X18" s="60"/>
      <c r="Y18" s="65">
        <v>38181</v>
      </c>
      <c r="Z18" s="10">
        <v>7670.1620076497393</v>
      </c>
      <c r="AA18" s="10">
        <v>16.989313920338947</v>
      </c>
      <c r="AB18" s="60"/>
      <c r="AC18" s="65">
        <v>38212</v>
      </c>
      <c r="AD18" s="88"/>
      <c r="AE18" s="88"/>
      <c r="AF18" s="60"/>
      <c r="AG18" s="65">
        <v>38243</v>
      </c>
      <c r="AH18" s="10">
        <v>8026.44677734375</v>
      </c>
      <c r="AI18" s="10">
        <v>23.571075439453125</v>
      </c>
      <c r="AJ18" s="60"/>
      <c r="AK18" s="65">
        <v>38273</v>
      </c>
      <c r="AL18" s="10">
        <v>6804.19580078125</v>
      </c>
      <c r="AM18" s="10">
        <v>27.520164489746094</v>
      </c>
      <c r="AN18" s="60"/>
      <c r="AO18" s="65">
        <v>38304</v>
      </c>
      <c r="AP18" s="10">
        <v>0</v>
      </c>
      <c r="AQ18" s="10">
        <v>0</v>
      </c>
      <c r="AR18" s="60"/>
      <c r="AS18" s="65">
        <v>38334</v>
      </c>
      <c r="AT18" s="10">
        <v>7853.2200113932295</v>
      </c>
      <c r="AU18" s="10">
        <v>36.734864552815758</v>
      </c>
    </row>
    <row r="19" spans="1:47">
      <c r="A19" s="62">
        <v>38000</v>
      </c>
      <c r="B19" s="10">
        <v>7270.2323201497393</v>
      </c>
      <c r="C19" s="10">
        <v>-4.0725871116543813</v>
      </c>
      <c r="E19" s="62">
        <v>38031</v>
      </c>
      <c r="F19" s="10">
        <v>8131.2624918619795</v>
      </c>
      <c r="G19" s="10">
        <v>-6.0882582813501358</v>
      </c>
      <c r="H19" s="60"/>
      <c r="I19" s="65">
        <v>38060</v>
      </c>
      <c r="J19" s="10">
        <v>8084.4901733398437</v>
      </c>
      <c r="K19" s="10">
        <v>-4.4839770141988993</v>
      </c>
      <c r="L19" s="60"/>
      <c r="M19" s="65">
        <v>38091</v>
      </c>
      <c r="N19" s="10">
        <v>7806.817952473958</v>
      </c>
      <c r="O19" s="10">
        <v>3.3320077322423458</v>
      </c>
      <c r="P19" s="60"/>
      <c r="Q19" s="65">
        <v>38121</v>
      </c>
      <c r="R19" s="10">
        <v>-33.732041200002037</v>
      </c>
      <c r="S19" s="10">
        <v>7.0342722783486051</v>
      </c>
      <c r="T19" s="60"/>
      <c r="U19" s="65">
        <v>38152</v>
      </c>
      <c r="V19" s="10">
        <v>8289.802978515625</v>
      </c>
      <c r="W19" s="10">
        <v>15.796422759691874</v>
      </c>
      <c r="X19" s="60"/>
      <c r="Y19" s="65">
        <v>38182</v>
      </c>
      <c r="Z19" s="10">
        <v>7691.7999471028643</v>
      </c>
      <c r="AA19" s="10">
        <v>15.385052641232809</v>
      </c>
      <c r="AB19" s="60"/>
      <c r="AC19" s="65">
        <v>38213</v>
      </c>
      <c r="AD19" s="88"/>
      <c r="AE19" s="88"/>
      <c r="AF19" s="60"/>
      <c r="AG19" s="65">
        <v>38244</v>
      </c>
      <c r="AH19" s="10">
        <v>7993.86669921875</v>
      </c>
      <c r="AI19" s="10">
        <v>25.545778274536133</v>
      </c>
      <c r="AJ19" s="60"/>
      <c r="AK19" s="65">
        <v>38274</v>
      </c>
      <c r="AL19" s="10">
        <v>6898.974609375</v>
      </c>
      <c r="AM19" s="10">
        <v>29.494867324829102</v>
      </c>
      <c r="AN19" s="60"/>
      <c r="AO19" s="65">
        <v>38305</v>
      </c>
      <c r="AP19" s="10">
        <v>0</v>
      </c>
      <c r="AQ19" s="10">
        <v>0</v>
      </c>
      <c r="AR19" s="60"/>
      <c r="AS19" s="65">
        <v>38335</v>
      </c>
      <c r="AT19" s="10">
        <v>7723.3516845703125</v>
      </c>
      <c r="AU19" s="10">
        <v>35.583060582478844</v>
      </c>
    </row>
    <row r="20" spans="1:47">
      <c r="A20" s="62">
        <v>38001</v>
      </c>
      <c r="B20" s="10">
        <v>7241.148763020833</v>
      </c>
      <c r="C20" s="10">
        <v>-4.8130478756502271</v>
      </c>
      <c r="E20" s="62">
        <v>38032</v>
      </c>
      <c r="F20" s="10">
        <v>8194.3662923177089</v>
      </c>
      <c r="G20" s="10">
        <v>-5.6769275764624281</v>
      </c>
      <c r="H20" s="60"/>
      <c r="I20" s="65">
        <v>38061</v>
      </c>
      <c r="J20" s="10">
        <v>8092.9646199544268</v>
      </c>
      <c r="K20" s="10">
        <v>-4.7307818283637362</v>
      </c>
      <c r="L20" s="60"/>
      <c r="M20" s="65">
        <v>38092</v>
      </c>
      <c r="N20" s="10">
        <v>7789.046875</v>
      </c>
      <c r="O20" s="10">
        <v>2.3035363958527646</v>
      </c>
      <c r="P20" s="60"/>
      <c r="Q20" s="65">
        <v>38122</v>
      </c>
      <c r="R20" s="10">
        <v>-33.937746047973633</v>
      </c>
      <c r="S20" s="10">
        <v>5.800175329049428</v>
      </c>
      <c r="T20" s="60"/>
      <c r="U20" s="65">
        <v>38153</v>
      </c>
      <c r="V20" s="10">
        <v>8187.2493286132812</v>
      </c>
      <c r="W20" s="10">
        <v>15.631837606430054</v>
      </c>
      <c r="X20" s="60"/>
      <c r="Y20" s="65">
        <v>38183</v>
      </c>
      <c r="Z20" s="10">
        <v>7572.0101928710937</v>
      </c>
      <c r="AA20" s="10">
        <v>16.3722589413325</v>
      </c>
      <c r="AB20" s="60"/>
      <c r="AC20" s="65">
        <v>38214</v>
      </c>
      <c r="AD20" s="88"/>
      <c r="AE20" s="88"/>
      <c r="AF20" s="60"/>
      <c r="AG20" s="65">
        <v>38245</v>
      </c>
      <c r="AH20" s="10">
        <v>7990.9052734375</v>
      </c>
      <c r="AI20" s="10">
        <v>23.571075439453125</v>
      </c>
      <c r="AJ20" s="60"/>
      <c r="AK20" s="65">
        <v>38275</v>
      </c>
      <c r="AL20" s="10">
        <v>6849.61083984375</v>
      </c>
      <c r="AM20" s="10">
        <v>29.494867324829102</v>
      </c>
      <c r="AN20" s="60"/>
      <c r="AO20" s="65">
        <v>38306</v>
      </c>
      <c r="AP20" s="88"/>
      <c r="AQ20" s="88"/>
      <c r="AR20" s="60"/>
      <c r="AS20" s="65">
        <v>38336</v>
      </c>
      <c r="AT20" s="10">
        <v>5643.6097753842669</v>
      </c>
      <c r="AU20" s="10">
        <v>1919.8851871490479</v>
      </c>
    </row>
    <row r="21" spans="1:47">
      <c r="A21" s="62">
        <v>38002</v>
      </c>
      <c r="B21" s="10">
        <v>7277.801432291667</v>
      </c>
      <c r="C21" s="10">
        <v>-3.8668955359607935</v>
      </c>
      <c r="E21" s="62">
        <v>38033</v>
      </c>
      <c r="F21" s="10">
        <v>8194.3662923177089</v>
      </c>
      <c r="G21" s="10">
        <v>-5.6769275764624281</v>
      </c>
      <c r="H21" s="60"/>
      <c r="I21" s="65">
        <v>38062</v>
      </c>
      <c r="J21" s="10">
        <v>8162.197265625</v>
      </c>
      <c r="K21" s="10">
        <v>-4.3194250358889503</v>
      </c>
      <c r="L21" s="60"/>
      <c r="M21" s="65">
        <v>38093</v>
      </c>
      <c r="N21" s="10">
        <v>7751.3656616210937</v>
      </c>
      <c r="O21" s="10">
        <v>2.3035628205786147</v>
      </c>
      <c r="P21" s="60"/>
      <c r="Q21" s="65">
        <v>38123</v>
      </c>
      <c r="R21" s="10">
        <v>-34.390242576599121</v>
      </c>
      <c r="S21" s="10">
        <v>4.8128898407643037</v>
      </c>
      <c r="T21" s="60"/>
      <c r="U21" s="65">
        <v>38154</v>
      </c>
      <c r="V21" s="10">
        <v>8124.762776692708</v>
      </c>
      <c r="W21" s="10">
        <v>14.809084256490072</v>
      </c>
      <c r="X21" s="60"/>
      <c r="Y21" s="65">
        <v>38184</v>
      </c>
      <c r="Z21" s="10">
        <v>7583.65185546875</v>
      </c>
      <c r="AA21" s="10">
        <v>17.606408675511677</v>
      </c>
      <c r="AB21" s="60"/>
      <c r="AC21" s="65">
        <v>38215</v>
      </c>
      <c r="AD21" s="10">
        <v>0</v>
      </c>
      <c r="AE21" s="10">
        <v>0</v>
      </c>
      <c r="AF21" s="60"/>
      <c r="AG21" s="65">
        <v>38246</v>
      </c>
      <c r="AH21" s="10">
        <v>7911.921875</v>
      </c>
      <c r="AI21" s="10">
        <v>23.571075439453125</v>
      </c>
      <c r="AJ21" s="60"/>
      <c r="AK21" s="65">
        <v>38276</v>
      </c>
      <c r="AL21" s="10">
        <v>6800.24658203125</v>
      </c>
      <c r="AM21" s="10">
        <v>27.520164489746094</v>
      </c>
      <c r="AN21" s="60"/>
      <c r="AO21" s="65">
        <v>38307</v>
      </c>
      <c r="AP21" s="88"/>
      <c r="AQ21" s="88"/>
      <c r="AR21" s="60"/>
      <c r="AS21" s="65">
        <v>38337</v>
      </c>
      <c r="AT21" s="10">
        <v>8038.4995320638018</v>
      </c>
      <c r="AU21" s="10">
        <v>38.092393716176353</v>
      </c>
    </row>
    <row r="22" spans="1:47">
      <c r="A22" s="62">
        <v>38003</v>
      </c>
      <c r="B22" s="10">
        <v>-32.662489811579384</v>
      </c>
      <c r="C22" s="10">
        <v>6142.925374348958</v>
      </c>
      <c r="E22" s="62">
        <v>38034</v>
      </c>
      <c r="F22" s="10">
        <v>8099.2585245768232</v>
      </c>
      <c r="G22" s="10">
        <v>-6.2527969082196551</v>
      </c>
      <c r="H22" s="60"/>
      <c r="I22" s="65">
        <v>38063</v>
      </c>
      <c r="J22" s="10">
        <v>8146.7301839192705</v>
      </c>
      <c r="K22" s="10">
        <v>-5.7591807832941413</v>
      </c>
      <c r="L22" s="60"/>
      <c r="M22" s="65">
        <v>38094</v>
      </c>
      <c r="N22" s="10">
        <v>7735.2813110351562</v>
      </c>
      <c r="O22" s="10">
        <v>1.9744522674009204</v>
      </c>
      <c r="P22" s="60"/>
      <c r="Q22" s="65">
        <v>38124</v>
      </c>
      <c r="R22" s="10">
        <v>-34.513654549916588</v>
      </c>
      <c r="S22" s="10">
        <v>5.2653995417058468</v>
      </c>
      <c r="T22" s="60"/>
      <c r="U22" s="65">
        <v>38155</v>
      </c>
      <c r="V22" s="10">
        <v>8177.6235758463545</v>
      </c>
      <c r="W22" s="10">
        <v>15.343873421351114</v>
      </c>
      <c r="X22" s="60"/>
      <c r="Y22" s="65">
        <v>38185</v>
      </c>
      <c r="Z22" s="10">
        <v>7620.016682942708</v>
      </c>
      <c r="AA22" s="10">
        <v>17.153911868731182</v>
      </c>
      <c r="AB22" s="60"/>
      <c r="AC22" s="65">
        <v>38216</v>
      </c>
      <c r="AD22" s="10">
        <v>7450.86279296875</v>
      </c>
      <c r="AE22" s="10">
        <v>16.660249710083008</v>
      </c>
      <c r="AF22" s="60"/>
      <c r="AG22" s="65">
        <v>38247</v>
      </c>
      <c r="AH22" s="10">
        <v>7943.51513671875</v>
      </c>
      <c r="AI22" s="10">
        <v>25.545778274536133</v>
      </c>
      <c r="AJ22" s="60"/>
      <c r="AK22" s="65">
        <v>38277</v>
      </c>
      <c r="AL22" s="10">
        <v>-33.690876007080078</v>
      </c>
      <c r="AM22" s="10">
        <v>6978.9443359375</v>
      </c>
      <c r="AN22" s="60"/>
      <c r="AO22" s="65">
        <v>38308</v>
      </c>
      <c r="AP22" s="10">
        <v>8137.365319293478</v>
      </c>
      <c r="AQ22" s="10">
        <v>35.76190782629925</v>
      </c>
      <c r="AR22" s="60"/>
      <c r="AS22" s="65">
        <v>38338</v>
      </c>
      <c r="AT22" s="10">
        <v>7995.1001586914062</v>
      </c>
      <c r="AU22" s="10">
        <v>36.693711757659912</v>
      </c>
    </row>
    <row r="23" spans="1:47">
      <c r="A23" s="62">
        <v>38004</v>
      </c>
      <c r="B23" s="10">
        <v>-30.317693869272869</v>
      </c>
      <c r="C23" s="10">
        <v>306.46734523773193</v>
      </c>
      <c r="E23" s="62">
        <v>38035</v>
      </c>
      <c r="F23" s="10">
        <v>8025.7470906575518</v>
      </c>
      <c r="G23" s="10">
        <v>-5.471209704875946</v>
      </c>
      <c r="H23" s="60"/>
      <c r="I23" s="65">
        <v>38064</v>
      </c>
      <c r="J23" s="10">
        <v>8113.4506429036455</v>
      </c>
      <c r="K23" s="10">
        <v>-6.1293979032586021</v>
      </c>
      <c r="L23" s="60"/>
      <c r="M23" s="65">
        <v>38095</v>
      </c>
      <c r="N23" s="10">
        <v>7706.1151326497393</v>
      </c>
      <c r="O23" s="10">
        <v>-1.0696702795103192</v>
      </c>
      <c r="P23" s="60"/>
      <c r="Q23" s="65">
        <v>38125</v>
      </c>
      <c r="R23" s="10">
        <v>-34.678226470947266</v>
      </c>
      <c r="S23" s="10">
        <v>1.8509278297424316</v>
      </c>
      <c r="T23" s="60"/>
      <c r="U23" s="65">
        <v>38156</v>
      </c>
      <c r="V23" s="10">
        <v>8305.2705891927089</v>
      </c>
      <c r="W23" s="10">
        <v>18.470221996307373</v>
      </c>
      <c r="X23" s="60"/>
      <c r="Y23" s="65">
        <v>38186</v>
      </c>
      <c r="Z23" s="10">
        <v>7606.441569010417</v>
      </c>
      <c r="AA23" s="10">
        <v>17.6064217487971</v>
      </c>
      <c r="AB23" s="60"/>
      <c r="AC23" s="65">
        <v>38217</v>
      </c>
      <c r="AD23" s="10">
        <v>7317.58056640625</v>
      </c>
      <c r="AE23" s="10">
        <v>14.685546875</v>
      </c>
      <c r="AF23" s="60"/>
      <c r="AG23" s="65">
        <v>38248</v>
      </c>
      <c r="AH23" s="10">
        <v>8093.58251953125</v>
      </c>
      <c r="AI23" s="10">
        <v>25.545778274536133</v>
      </c>
      <c r="AJ23" s="60"/>
      <c r="AK23" s="65">
        <v>38278</v>
      </c>
      <c r="AL23" s="10">
        <v>6968.083984375</v>
      </c>
      <c r="AM23" s="10">
        <v>28.507516860961914</v>
      </c>
      <c r="AN23" s="60"/>
      <c r="AO23" s="65">
        <v>38309</v>
      </c>
      <c r="AP23" s="10">
        <v>8087.3287353515625</v>
      </c>
      <c r="AQ23" s="10">
        <v>30.852330843607586</v>
      </c>
      <c r="AR23" s="60"/>
      <c r="AS23" s="65">
        <v>38339</v>
      </c>
      <c r="AT23" s="10">
        <v>7995.1001586914062</v>
      </c>
      <c r="AU23" s="10">
        <v>36.693711757659912</v>
      </c>
    </row>
    <row r="24" spans="1:47">
      <c r="A24" s="62">
        <v>38005</v>
      </c>
      <c r="B24" s="10">
        <v>-33.402970472971596</v>
      </c>
      <c r="C24" s="10">
        <v>6262.8385823567705</v>
      </c>
      <c r="E24" s="62">
        <v>38036</v>
      </c>
      <c r="F24" s="10">
        <v>8026.7344156901045</v>
      </c>
      <c r="G24" s="10">
        <v>-7.1166569193204241</v>
      </c>
      <c r="H24" s="60"/>
      <c r="I24" s="65">
        <v>38065</v>
      </c>
      <c r="J24" s="10">
        <v>8164.7479248046875</v>
      </c>
      <c r="K24" s="10">
        <v>-3.1676007897282639</v>
      </c>
      <c r="L24" s="60"/>
      <c r="M24" s="65">
        <v>38096</v>
      </c>
      <c r="N24" s="10">
        <v>6796.5034397443133</v>
      </c>
      <c r="O24" s="10">
        <v>974.977973834301</v>
      </c>
      <c r="P24" s="60"/>
      <c r="Q24" s="65">
        <v>38126</v>
      </c>
      <c r="R24" s="10">
        <v>-34.061119159062706</v>
      </c>
      <c r="S24" s="10">
        <v>6501.1016642252607</v>
      </c>
      <c r="T24" s="60"/>
      <c r="U24" s="65">
        <v>38157</v>
      </c>
      <c r="V24" s="10">
        <v>8276.957837975544</v>
      </c>
      <c r="W24" s="10">
        <v>16.102208842401918</v>
      </c>
      <c r="X24" s="60"/>
      <c r="Y24" s="65">
        <v>38187</v>
      </c>
      <c r="Z24" s="10">
        <v>7709.6530558268232</v>
      </c>
      <c r="AA24" s="10">
        <v>16.536843776702881</v>
      </c>
      <c r="AB24" s="60"/>
      <c r="AC24" s="65">
        <v>38218</v>
      </c>
      <c r="AD24" s="88"/>
      <c r="AE24" s="88"/>
      <c r="AF24" s="60"/>
      <c r="AG24" s="65">
        <v>38249</v>
      </c>
      <c r="AH24" s="10">
        <v>7159.61572265625</v>
      </c>
      <c r="AI24" s="10">
        <v>24.558427810668945</v>
      </c>
      <c r="AJ24" s="60"/>
      <c r="AK24" s="65">
        <v>38279</v>
      </c>
      <c r="AL24" s="10">
        <v>7027.32080078125</v>
      </c>
      <c r="AM24" s="10">
        <v>27.520164489746094</v>
      </c>
      <c r="AN24" s="60"/>
      <c r="AO24" s="65">
        <v>38310</v>
      </c>
      <c r="AP24" s="10">
        <v>8054.337076822917</v>
      </c>
      <c r="AQ24" s="10">
        <v>32.004148642222084</v>
      </c>
      <c r="AR24" s="60"/>
      <c r="AS24" s="65">
        <v>38340</v>
      </c>
      <c r="AT24" s="10">
        <v>7986.667399088542</v>
      </c>
      <c r="AU24" s="10">
        <v>38.99738677342733</v>
      </c>
    </row>
    <row r="25" spans="1:47">
      <c r="A25" s="62">
        <v>38006</v>
      </c>
      <c r="B25" s="10">
        <v>-32.497957468032837</v>
      </c>
      <c r="C25" s="10">
        <v>-4.5662298047294216</v>
      </c>
      <c r="E25" s="62">
        <v>38037</v>
      </c>
      <c r="F25" s="10">
        <v>8065.9375610351562</v>
      </c>
      <c r="G25" s="10">
        <v>-5.7591740190982819</v>
      </c>
      <c r="H25" s="60"/>
      <c r="I25" s="65">
        <v>38066</v>
      </c>
      <c r="J25" s="10">
        <v>8135.6642862955732</v>
      </c>
      <c r="K25" s="10">
        <v>-3.208720569809278</v>
      </c>
      <c r="L25" s="60"/>
      <c r="M25" s="65">
        <v>38097</v>
      </c>
      <c r="N25" s="10">
        <v>7209.5560909907026</v>
      </c>
      <c r="O25" s="10">
        <v>656.66318797195947</v>
      </c>
      <c r="P25" s="60"/>
      <c r="Q25" s="65">
        <v>38127</v>
      </c>
      <c r="R25" s="10">
        <v>-33.732047875722252</v>
      </c>
      <c r="S25" s="10">
        <v>6184.1443723837538</v>
      </c>
      <c r="T25" s="60"/>
      <c r="U25" s="65">
        <v>38158</v>
      </c>
      <c r="V25" s="10">
        <v>8254.0141398111973</v>
      </c>
      <c r="W25" s="10">
        <v>15.2615807056427</v>
      </c>
      <c r="X25" s="60"/>
      <c r="Y25" s="65">
        <v>38188</v>
      </c>
      <c r="Z25" s="10">
        <v>7767.5733846028643</v>
      </c>
      <c r="AA25" s="10">
        <v>17.194998900095623</v>
      </c>
      <c r="AB25" s="60"/>
      <c r="AC25" s="65">
        <v>38219</v>
      </c>
      <c r="AD25" s="10">
        <v>7804.30859375</v>
      </c>
      <c r="AE25" s="10">
        <v>15.672898292541504</v>
      </c>
      <c r="AF25" s="60"/>
      <c r="AG25" s="65">
        <v>38250</v>
      </c>
      <c r="AH25" s="10">
        <v>7268.2158203125</v>
      </c>
      <c r="AI25" s="10">
        <v>25.545778274536133</v>
      </c>
      <c r="AJ25" s="60"/>
      <c r="AK25" s="65">
        <v>38280</v>
      </c>
      <c r="AL25" s="10">
        <v>6906.87255859375</v>
      </c>
      <c r="AM25" s="10">
        <v>28.507516860961914</v>
      </c>
      <c r="AN25" s="60"/>
      <c r="AO25" s="65">
        <v>38311</v>
      </c>
      <c r="AP25" s="10">
        <v>8005.3022054036455</v>
      </c>
      <c r="AQ25" s="10">
        <v>31.346046209335327</v>
      </c>
      <c r="AR25" s="60"/>
      <c r="AS25" s="65">
        <v>38341</v>
      </c>
      <c r="AT25" s="10">
        <v>8100.9037679036455</v>
      </c>
      <c r="AU25" s="10">
        <v>36.117769400278725</v>
      </c>
    </row>
    <row r="26" spans="1:47">
      <c r="A26" s="62">
        <v>38007</v>
      </c>
      <c r="B26" s="10">
        <v>-34.206028979757555</v>
      </c>
      <c r="C26" s="10">
        <v>6217.237686820652</v>
      </c>
      <c r="E26" s="62">
        <v>38038</v>
      </c>
      <c r="F26" s="10">
        <v>8155.4099527994795</v>
      </c>
      <c r="G26" s="10">
        <v>-4.6485025680934386</v>
      </c>
      <c r="H26" s="60"/>
      <c r="I26" s="65">
        <v>38067</v>
      </c>
      <c r="J26" s="10">
        <v>8207.6944986979161</v>
      </c>
      <c r="K26" s="10">
        <v>-2.7150975956271091</v>
      </c>
      <c r="L26" s="60"/>
      <c r="M26" s="65">
        <v>38098</v>
      </c>
      <c r="N26" s="10">
        <v>7830.5946044921875</v>
      </c>
      <c r="O26" s="10">
        <v>-4.117912519723177E-2</v>
      </c>
      <c r="P26" s="60"/>
      <c r="Q26" s="65">
        <v>38128</v>
      </c>
      <c r="R26" s="10">
        <v>-33.732047875722252</v>
      </c>
      <c r="S26" s="10">
        <v>6184.1443723837538</v>
      </c>
      <c r="T26" s="60"/>
      <c r="U26" s="65">
        <v>38159</v>
      </c>
      <c r="V26" s="10">
        <v>8312.1136421535321</v>
      </c>
      <c r="W26" s="10">
        <v>17.003648633542269</v>
      </c>
      <c r="X26" s="60"/>
      <c r="Y26" s="65">
        <v>38189</v>
      </c>
      <c r="Z26" s="10">
        <v>7781.230875651042</v>
      </c>
      <c r="AA26" s="10">
        <v>17.853206753730774</v>
      </c>
      <c r="AB26" s="60"/>
      <c r="AC26" s="65">
        <v>38220</v>
      </c>
      <c r="AD26" s="10">
        <v>7935.6162109375</v>
      </c>
      <c r="AE26" s="10">
        <v>16.660249710083008</v>
      </c>
      <c r="AF26" s="60"/>
      <c r="AG26" s="65">
        <v>38251</v>
      </c>
      <c r="AH26" s="10">
        <v>7151.7177734375</v>
      </c>
      <c r="AI26" s="10">
        <v>25.545778274536133</v>
      </c>
      <c r="AJ26" s="60"/>
      <c r="AK26" s="65">
        <v>38281</v>
      </c>
      <c r="AL26" s="10">
        <v>7143.8196411132812</v>
      </c>
      <c r="AM26" s="10">
        <v>32.909128348032631</v>
      </c>
      <c r="AN26" s="60"/>
      <c r="AO26" s="65">
        <v>38312</v>
      </c>
      <c r="AP26" s="10">
        <v>8001.9291585286455</v>
      </c>
      <c r="AQ26" s="10">
        <v>29.042318503061932</v>
      </c>
      <c r="AR26" s="60"/>
      <c r="AS26" s="65">
        <v>38342</v>
      </c>
      <c r="AT26" s="10">
        <v>8011.1024373372393</v>
      </c>
      <c r="AU26" s="10">
        <v>37.228487491607666</v>
      </c>
    </row>
    <row r="27" spans="1:47">
      <c r="A27" s="62">
        <v>38008</v>
      </c>
      <c r="B27" s="10">
        <v>-32.086587031682335</v>
      </c>
      <c r="C27" s="10">
        <v>-3.7023369517798224</v>
      </c>
      <c r="E27" s="62">
        <v>38039</v>
      </c>
      <c r="F27" s="10">
        <v>8124.8864949544268</v>
      </c>
      <c r="G27" s="10">
        <v>-4.9775867909193039</v>
      </c>
      <c r="H27" s="60"/>
      <c r="I27" s="65">
        <v>38068</v>
      </c>
      <c r="J27" s="10">
        <v>8188.894938151042</v>
      </c>
      <c r="K27" s="10">
        <v>-4.3605185349782305</v>
      </c>
      <c r="L27" s="60"/>
      <c r="M27" s="65">
        <v>38099</v>
      </c>
      <c r="N27" s="10">
        <v>7727.3831787109375</v>
      </c>
      <c r="O27" s="10">
        <v>1.7276671631261706</v>
      </c>
      <c r="P27" s="60"/>
      <c r="Q27" s="65">
        <v>38129</v>
      </c>
      <c r="R27" s="10">
        <v>-33.773187557856239</v>
      </c>
      <c r="S27" s="10">
        <v>6519.242757161458</v>
      </c>
      <c r="T27" s="60"/>
      <c r="U27" s="65">
        <v>38160</v>
      </c>
      <c r="V27" s="10">
        <v>8212.2194010416661</v>
      </c>
      <c r="W27" s="10">
        <v>16.865894913673401</v>
      </c>
      <c r="X27" s="60"/>
      <c r="Y27" s="65">
        <v>38190</v>
      </c>
      <c r="Z27" s="10">
        <v>7705.950846354167</v>
      </c>
      <c r="AA27" s="10">
        <v>18.058852354685467</v>
      </c>
      <c r="AB27" s="60"/>
      <c r="AC27" s="65">
        <v>38221</v>
      </c>
      <c r="AD27" s="10">
        <v>7766.79150390625</v>
      </c>
      <c r="AE27" s="10">
        <v>16.660249710083008</v>
      </c>
      <c r="AF27" s="60"/>
      <c r="AG27" s="65">
        <v>38252</v>
      </c>
      <c r="AH27" s="10">
        <v>7001.6513671875</v>
      </c>
      <c r="AI27" s="10">
        <v>25.545778274536133</v>
      </c>
      <c r="AJ27" s="60"/>
      <c r="AK27" s="65">
        <v>38282</v>
      </c>
      <c r="AL27" s="10">
        <v>7247.7718302408857</v>
      </c>
      <c r="AM27" s="10">
        <v>35.295069058736168</v>
      </c>
      <c r="AN27" s="60"/>
      <c r="AO27" s="65">
        <v>38313</v>
      </c>
      <c r="AP27" s="10">
        <v>7848.2424723307295</v>
      </c>
      <c r="AQ27" s="10">
        <v>28.877786556879681</v>
      </c>
      <c r="AR27" s="60"/>
      <c r="AS27" s="65">
        <v>38343</v>
      </c>
      <c r="AT27" s="10">
        <v>8049.1538696289062</v>
      </c>
      <c r="AU27" s="10">
        <v>36.488026777903237</v>
      </c>
    </row>
    <row r="28" spans="1:47">
      <c r="A28" s="62">
        <v>38009</v>
      </c>
      <c r="B28" s="10">
        <v>-34.349122683207192</v>
      </c>
      <c r="C28" s="10">
        <v>6196.114990234375</v>
      </c>
      <c r="E28" s="62">
        <v>38040</v>
      </c>
      <c r="F28" s="10">
        <v>8034.5915730794268</v>
      </c>
      <c r="G28" s="10">
        <v>-3.9080088138580322</v>
      </c>
      <c r="H28" s="60"/>
      <c r="I28" s="65">
        <v>38069</v>
      </c>
      <c r="J28" s="10">
        <v>8222.2568155924473</v>
      </c>
      <c r="K28" s="10">
        <v>-2.5505259033913412</v>
      </c>
      <c r="L28" s="60"/>
      <c r="M28" s="65">
        <v>38100</v>
      </c>
      <c r="N28" s="10">
        <v>7777.6519775390625</v>
      </c>
      <c r="O28" s="10">
        <v>1.7688199790815513</v>
      </c>
      <c r="P28" s="60"/>
      <c r="Q28" s="65">
        <v>38130</v>
      </c>
      <c r="R28" s="10">
        <v>-34.143404960632324</v>
      </c>
      <c r="S28" s="10">
        <v>7344.1960245768232</v>
      </c>
      <c r="T28" s="60"/>
      <c r="U28" s="65">
        <v>38161</v>
      </c>
      <c r="V28" s="10">
        <v>0</v>
      </c>
      <c r="W28" s="10">
        <v>0</v>
      </c>
      <c r="X28" s="60"/>
      <c r="Y28" s="65">
        <v>38191</v>
      </c>
      <c r="Z28" s="10">
        <v>7689.8663940429687</v>
      </c>
      <c r="AA28" s="10">
        <v>17.688648144404095</v>
      </c>
      <c r="AB28" s="60"/>
      <c r="AC28" s="65">
        <v>38222</v>
      </c>
      <c r="AD28" s="10">
        <v>7726.3134765625</v>
      </c>
      <c r="AE28" s="10">
        <v>17.647600173950195</v>
      </c>
      <c r="AF28" s="60"/>
      <c r="AG28" s="65">
        <v>38253</v>
      </c>
      <c r="AH28" s="10">
        <v>7143.81982421875</v>
      </c>
      <c r="AI28" s="10">
        <v>25.545778274536133</v>
      </c>
      <c r="AJ28" s="60"/>
      <c r="AK28" s="65">
        <v>38283</v>
      </c>
      <c r="AL28" s="10">
        <v>7204.8250935872393</v>
      </c>
      <c r="AM28" s="10">
        <v>33.855327049891152</v>
      </c>
      <c r="AN28" s="60"/>
      <c r="AO28" s="65">
        <v>38314</v>
      </c>
      <c r="AP28" s="10">
        <v>7930.3512166341143</v>
      </c>
      <c r="AQ28" s="10">
        <v>29.083498001098633</v>
      </c>
      <c r="AR28" s="60"/>
      <c r="AS28" s="65">
        <v>38344</v>
      </c>
      <c r="AT28" s="10">
        <v>8066.1845092773437</v>
      </c>
      <c r="AU28" s="10">
        <v>34.801393508911133</v>
      </c>
    </row>
    <row r="29" spans="1:47">
      <c r="A29" s="62">
        <v>38010</v>
      </c>
      <c r="B29" s="10">
        <v>-34.34909645716349</v>
      </c>
      <c r="C29" s="10">
        <v>6196.0327351888018</v>
      </c>
      <c r="E29" s="62">
        <v>38041</v>
      </c>
      <c r="F29" s="10">
        <v>8052.3214925130205</v>
      </c>
      <c r="G29" s="10">
        <v>-5.4711966464916868</v>
      </c>
      <c r="H29" s="60"/>
      <c r="I29" s="65">
        <v>38070</v>
      </c>
      <c r="J29" s="10">
        <v>8216.7854614257812</v>
      </c>
      <c r="K29" s="10">
        <v>-3.3732395370801291</v>
      </c>
      <c r="L29" s="60"/>
      <c r="M29" s="65">
        <v>38101</v>
      </c>
      <c r="N29" s="10">
        <v>7778.5158487955732</v>
      </c>
      <c r="O29" s="10">
        <v>0.74037508200854063</v>
      </c>
      <c r="P29" s="60"/>
      <c r="Q29" s="65">
        <v>38131</v>
      </c>
      <c r="R29" s="10">
        <v>-34.592315259187117</v>
      </c>
      <c r="S29" s="10">
        <v>7362.909476902174</v>
      </c>
      <c r="T29" s="60"/>
      <c r="U29" s="65">
        <v>38162</v>
      </c>
      <c r="V29" s="10">
        <v>8248.6251627604161</v>
      </c>
      <c r="W29" s="10">
        <v>16.04323410987854</v>
      </c>
      <c r="X29" s="60"/>
      <c r="Y29" s="65">
        <v>38192</v>
      </c>
      <c r="Z29" s="10">
        <v>7670.491129557292</v>
      </c>
      <c r="AA29" s="10">
        <v>17.441783865292866</v>
      </c>
      <c r="AB29" s="60"/>
      <c r="AC29" s="65">
        <v>38223</v>
      </c>
      <c r="AD29" s="10">
        <v>0</v>
      </c>
      <c r="AE29" s="10">
        <v>0</v>
      </c>
      <c r="AF29" s="60"/>
      <c r="AG29" s="65">
        <v>38254</v>
      </c>
      <c r="AH29" s="10">
        <v>7133.94677734375</v>
      </c>
      <c r="AI29" s="10">
        <v>26.533130645751953</v>
      </c>
      <c r="AJ29" s="60"/>
      <c r="AK29" s="65">
        <v>38284</v>
      </c>
      <c r="AL29" s="10">
        <v>7219.5932006835937</v>
      </c>
      <c r="AM29" s="10">
        <v>34.595774571100868</v>
      </c>
      <c r="AN29" s="60"/>
      <c r="AO29" s="65">
        <v>38315</v>
      </c>
      <c r="AP29" s="10">
        <v>8007.1943969726562</v>
      </c>
      <c r="AQ29" s="10">
        <v>29.741718610127766</v>
      </c>
      <c r="AR29" s="60"/>
      <c r="AS29" s="65">
        <v>38345</v>
      </c>
      <c r="AT29" s="10">
        <v>8010.3620198567705</v>
      </c>
      <c r="AU29" s="10">
        <v>37.228500922520958</v>
      </c>
    </row>
    <row r="30" spans="1:47">
      <c r="A30" s="62">
        <v>38011</v>
      </c>
      <c r="B30" s="10">
        <v>-34.102278312047325</v>
      </c>
      <c r="C30" s="10">
        <v>6226.1035766601562</v>
      </c>
      <c r="E30" s="62">
        <v>38042</v>
      </c>
      <c r="F30" s="10">
        <v>7970.953043619792</v>
      </c>
      <c r="G30" s="10">
        <v>-4.5250769450018806</v>
      </c>
      <c r="H30" s="60"/>
      <c r="I30" s="65">
        <v>38071</v>
      </c>
      <c r="J30" s="10">
        <v>8211.0676676432286</v>
      </c>
      <c r="K30" s="10">
        <v>-2.79733736316363</v>
      </c>
      <c r="L30" s="60"/>
      <c r="M30" s="65">
        <v>38102</v>
      </c>
      <c r="N30" s="10">
        <v>7751.2423095703125</v>
      </c>
      <c r="O30" s="10">
        <v>1.7276407585789759</v>
      </c>
      <c r="P30" s="60"/>
      <c r="Q30" s="65">
        <v>38132</v>
      </c>
      <c r="R30" s="10">
        <v>-34.143404881159462</v>
      </c>
      <c r="S30" s="10">
        <v>7416.4728800455732</v>
      </c>
      <c r="T30" s="60"/>
      <c r="U30" s="65">
        <v>38163</v>
      </c>
      <c r="V30" s="10">
        <v>8245.8278198242187</v>
      </c>
      <c r="W30" s="10">
        <v>14.973656098047892</v>
      </c>
      <c r="X30" s="60"/>
      <c r="Y30" s="65">
        <v>38193</v>
      </c>
      <c r="Z30" s="10">
        <v>7726.5603434244795</v>
      </c>
      <c r="AA30" s="10">
        <v>18.017752210299175</v>
      </c>
      <c r="AB30" s="60"/>
      <c r="AC30" s="65">
        <v>38224</v>
      </c>
      <c r="AD30" s="10">
        <v>7738.1611328125</v>
      </c>
      <c r="AE30" s="10">
        <v>17.647600173950195</v>
      </c>
      <c r="AF30" s="60"/>
      <c r="AG30" s="65">
        <v>38255</v>
      </c>
      <c r="AH30" s="10">
        <v>-35.665420532226562</v>
      </c>
      <c r="AI30" s="10">
        <v>6005.48828125</v>
      </c>
      <c r="AJ30" s="60"/>
      <c r="AK30" s="65">
        <v>38285</v>
      </c>
      <c r="AL30" s="10">
        <v>7239.800229279891</v>
      </c>
      <c r="AM30" s="10">
        <v>33.830257332843281</v>
      </c>
      <c r="AN30" s="60"/>
      <c r="AO30" s="65">
        <v>38316</v>
      </c>
      <c r="AP30" s="10">
        <v>6772.4804719289141</v>
      </c>
      <c r="AQ30" s="10">
        <v>1376.1420597235362</v>
      </c>
      <c r="AR30" s="60"/>
      <c r="AS30" s="65">
        <v>38346</v>
      </c>
      <c r="AT30" s="10">
        <v>7979.3860880533857</v>
      </c>
      <c r="AU30" s="10">
        <v>34.307757218678795</v>
      </c>
    </row>
    <row r="31" spans="1:47">
      <c r="A31" s="62">
        <v>38012</v>
      </c>
      <c r="B31" s="10">
        <v>-34.592342708421789</v>
      </c>
      <c r="C31" s="10">
        <v>6187.791079313859</v>
      </c>
      <c r="E31" s="62">
        <v>38043</v>
      </c>
      <c r="F31" s="10">
        <v>7970.953043619792</v>
      </c>
      <c r="G31" s="10">
        <v>-4.5250769450018806</v>
      </c>
      <c r="H31" s="60"/>
      <c r="I31" s="65">
        <v>38072</v>
      </c>
      <c r="J31" s="10">
        <v>8157.713460286458</v>
      </c>
      <c r="K31" s="10">
        <v>-2.7562174595271549</v>
      </c>
      <c r="L31" s="60"/>
      <c r="M31" s="65">
        <v>38103</v>
      </c>
      <c r="N31" s="10">
        <v>7894.1509399414062</v>
      </c>
      <c r="O31" s="10">
        <v>1.8099134620279074</v>
      </c>
      <c r="P31" s="60"/>
      <c r="Q31" s="65">
        <v>38133</v>
      </c>
      <c r="R31" s="10">
        <v>-34.883891900380455</v>
      </c>
      <c r="S31" s="10">
        <v>7411.0016886393232</v>
      </c>
      <c r="T31" s="60"/>
      <c r="U31" s="65">
        <v>38164</v>
      </c>
      <c r="V31" s="10">
        <v>7894.1509399414062</v>
      </c>
      <c r="W31" s="10">
        <v>1.8099134620279074</v>
      </c>
      <c r="X31" s="60"/>
      <c r="Y31" s="65">
        <v>38194</v>
      </c>
      <c r="Z31" s="10">
        <v>7685.917399088542</v>
      </c>
      <c r="AA31" s="10">
        <v>17.935486078262329</v>
      </c>
      <c r="AB31" s="60"/>
      <c r="AC31" s="65">
        <v>38225</v>
      </c>
      <c r="AD31" s="10">
        <v>7578.2216796875</v>
      </c>
      <c r="AE31" s="10">
        <v>17.647600173950195</v>
      </c>
      <c r="AF31" s="60"/>
      <c r="AG31" s="65">
        <v>38256</v>
      </c>
      <c r="AH31" s="10">
        <v>-33.690876007080078</v>
      </c>
      <c r="AI31" s="10">
        <v>6006.4755859375</v>
      </c>
      <c r="AJ31" s="60"/>
      <c r="AK31" s="65">
        <v>38286</v>
      </c>
      <c r="AL31" s="10">
        <v>7247.8952840169268</v>
      </c>
      <c r="AM31" s="10">
        <v>33.690808693567909</v>
      </c>
      <c r="AN31" s="60"/>
      <c r="AO31" s="65">
        <v>38317</v>
      </c>
      <c r="AP31" s="10">
        <v>5285.6395861307783</v>
      </c>
      <c r="AQ31" s="10">
        <v>3608.953488190969</v>
      </c>
      <c r="AR31" s="60"/>
      <c r="AS31" s="65">
        <v>38347</v>
      </c>
      <c r="AT31" s="88"/>
      <c r="AU31" s="88"/>
    </row>
    <row r="32" spans="1:47">
      <c r="A32" s="62">
        <v>38013</v>
      </c>
      <c r="B32" s="88"/>
      <c r="C32" s="88"/>
      <c r="E32" s="62">
        <v>38044</v>
      </c>
      <c r="F32" s="10">
        <v>8154.628173828125</v>
      </c>
      <c r="G32" s="10">
        <v>-4.4016910986974835</v>
      </c>
      <c r="H32" s="60"/>
      <c r="I32" s="65">
        <v>38073</v>
      </c>
      <c r="J32" s="10">
        <v>8111.524074388587</v>
      </c>
      <c r="K32" s="10">
        <v>-2.8706645965576172</v>
      </c>
      <c r="L32" s="60"/>
      <c r="M32" s="65">
        <v>38104</v>
      </c>
      <c r="N32" s="10">
        <v>6321.1293538411455</v>
      </c>
      <c r="O32" s="10">
        <v>3239.5056273341179</v>
      </c>
      <c r="P32" s="60"/>
      <c r="Q32" s="65">
        <v>38134</v>
      </c>
      <c r="R32" s="10">
        <v>4331.8464771111803</v>
      </c>
      <c r="S32" s="10">
        <v>4419.0558462540312</v>
      </c>
      <c r="T32" s="60"/>
      <c r="U32" s="65">
        <v>38165</v>
      </c>
      <c r="V32" s="10">
        <v>8342.6638590494786</v>
      </c>
      <c r="W32" s="10">
        <v>17.524089336395264</v>
      </c>
      <c r="X32" s="60"/>
      <c r="Y32" s="65">
        <v>38195</v>
      </c>
      <c r="Z32" s="10">
        <v>7667.7761027018232</v>
      </c>
      <c r="AA32" s="10">
        <v>17.770927389462788</v>
      </c>
      <c r="AB32" s="60"/>
      <c r="AC32" s="65">
        <v>38226</v>
      </c>
      <c r="AD32" s="10">
        <v>7491.34130859375</v>
      </c>
      <c r="AE32" s="10">
        <v>18.634635925292969</v>
      </c>
      <c r="AF32" s="60"/>
      <c r="AG32" s="65">
        <v>38257</v>
      </c>
      <c r="AH32" s="10">
        <v>-34.678226470947266</v>
      </c>
      <c r="AI32" s="10">
        <v>27.520164489746094</v>
      </c>
      <c r="AJ32" s="60"/>
      <c r="AK32" s="65">
        <v>38287</v>
      </c>
      <c r="AL32" s="10">
        <v>7274.7984619140625</v>
      </c>
      <c r="AM32" s="10">
        <v>33.731907924016319</v>
      </c>
      <c r="AN32" s="60"/>
      <c r="AO32" s="65">
        <v>38318</v>
      </c>
      <c r="AP32" s="10">
        <v>5608.8174292522926</v>
      </c>
      <c r="AQ32" s="10">
        <v>1698.4667003465736</v>
      </c>
      <c r="AR32" s="60"/>
      <c r="AS32" s="65">
        <v>38348</v>
      </c>
      <c r="AT32" s="10">
        <v>7982.3890991210937</v>
      </c>
      <c r="AU32" s="10">
        <v>35.171690146128334</v>
      </c>
    </row>
    <row r="33" spans="1:47">
      <c r="A33" s="62">
        <v>38014</v>
      </c>
      <c r="B33" s="10">
        <v>4769.1282459894819</v>
      </c>
      <c r="C33" s="10">
        <v>2646.8096985369921</v>
      </c>
      <c r="E33" s="62">
        <v>38045</v>
      </c>
      <c r="F33" s="10">
        <v>8226.4526570638027</v>
      </c>
      <c r="G33" s="10">
        <v>-3.6200839774683118</v>
      </c>
      <c r="H33" s="60"/>
      <c r="I33" s="65">
        <v>38074</v>
      </c>
      <c r="J33" s="10">
        <v>8066.9662882486982</v>
      </c>
      <c r="K33" s="10">
        <v>-4.6484960416952772</v>
      </c>
      <c r="L33" s="60"/>
      <c r="M33" s="65">
        <v>38105</v>
      </c>
      <c r="N33" s="10">
        <v>4767.6884053548174</v>
      </c>
      <c r="O33" s="10">
        <v>4693.436848958333</v>
      </c>
      <c r="P33" s="60"/>
      <c r="Q33" s="65">
        <v>38135</v>
      </c>
      <c r="R33" s="10">
        <v>7432.269287109375</v>
      </c>
      <c r="S33" s="10">
        <v>16.948161045710247</v>
      </c>
      <c r="T33" s="60"/>
      <c r="U33" s="65">
        <v>38166</v>
      </c>
      <c r="V33" s="10">
        <v>8342.6638590494786</v>
      </c>
      <c r="W33" s="10">
        <v>17.524089336395264</v>
      </c>
      <c r="X33" s="60"/>
      <c r="Y33" s="65">
        <v>38196</v>
      </c>
      <c r="Z33" s="10">
        <v>7652.5556437174482</v>
      </c>
      <c r="AA33" s="10">
        <v>17.565229296684265</v>
      </c>
      <c r="AB33" s="60"/>
      <c r="AC33" s="65">
        <v>38227</v>
      </c>
      <c r="AD33" s="10">
        <v>7513.06201171875</v>
      </c>
      <c r="AE33" s="10">
        <v>17.647600173950195</v>
      </c>
      <c r="AF33" s="60"/>
      <c r="AG33" s="65">
        <v>38258</v>
      </c>
      <c r="AH33" s="10">
        <v>-35.665420532226562</v>
      </c>
      <c r="AI33" s="10">
        <v>27.520164489746094</v>
      </c>
      <c r="AJ33" s="60"/>
      <c r="AK33" s="65">
        <v>38288</v>
      </c>
      <c r="AL33" s="10">
        <v>7460.8591512044268</v>
      </c>
      <c r="AM33" s="10">
        <v>33.567350069681801</v>
      </c>
      <c r="AN33" s="60"/>
      <c r="AO33" s="65">
        <v>38319</v>
      </c>
      <c r="AP33" s="10">
        <v>-33.444103399912514</v>
      </c>
      <c r="AQ33" s="10">
        <v>6570.7870076497393</v>
      </c>
      <c r="AR33" s="60"/>
      <c r="AS33" s="65">
        <v>38349</v>
      </c>
      <c r="AT33" s="10">
        <v>8036.963209069293</v>
      </c>
      <c r="AU33" s="10">
        <v>35.933621116306469</v>
      </c>
    </row>
    <row r="34" spans="1:47">
      <c r="A34" s="62">
        <v>38015</v>
      </c>
      <c r="B34" s="10">
        <v>7837.9994099934893</v>
      </c>
      <c r="C34" s="10">
        <v>-2.4682531356811523</v>
      </c>
      <c r="E34" s="62">
        <v>38046</v>
      </c>
      <c r="F34" s="10">
        <v>8175.1142985026045</v>
      </c>
      <c r="G34" s="10">
        <v>-3.8669087092081704</v>
      </c>
      <c r="H34" s="60"/>
      <c r="I34" s="65">
        <v>38075</v>
      </c>
      <c r="J34" s="10">
        <v>8090.619710286458</v>
      </c>
      <c r="K34" s="10">
        <v>-2.5093731132025519</v>
      </c>
      <c r="L34" s="60"/>
      <c r="M34" s="65">
        <v>38106</v>
      </c>
      <c r="N34" s="10">
        <v>4676.1185506184893</v>
      </c>
      <c r="O34" s="10">
        <v>4634.6527099609375</v>
      </c>
      <c r="P34" s="60"/>
      <c r="Q34" s="65">
        <v>38136</v>
      </c>
      <c r="R34" s="10">
        <v>7483.4430745442705</v>
      </c>
      <c r="S34" s="10">
        <v>18.017778555552166</v>
      </c>
      <c r="T34" s="60"/>
      <c r="U34" s="65">
        <v>38167</v>
      </c>
      <c r="V34" s="10">
        <v>4840.5005593299866</v>
      </c>
      <c r="W34" s="10">
        <v>3520.2628673712411</v>
      </c>
      <c r="X34" s="60"/>
      <c r="Y34" s="65">
        <v>38197</v>
      </c>
      <c r="Z34" s="10">
        <v>7659.3842163085937</v>
      </c>
      <c r="AA34" s="10">
        <v>17.64753504594167</v>
      </c>
      <c r="AB34" s="60"/>
      <c r="AC34" s="65">
        <v>38228</v>
      </c>
      <c r="AD34" s="10">
        <v>-34.678226470947266</v>
      </c>
      <c r="AE34" s="10">
        <v>5985.74267578125</v>
      </c>
      <c r="AF34" s="60"/>
      <c r="AG34" s="65">
        <v>38259</v>
      </c>
      <c r="AH34" s="10">
        <v>-34.678226470947266</v>
      </c>
      <c r="AI34" s="10">
        <v>27.520164489746094</v>
      </c>
      <c r="AJ34" s="60"/>
      <c r="AK34" s="65">
        <v>38289</v>
      </c>
      <c r="AL34" s="10">
        <v>7935.9867960611982</v>
      </c>
      <c r="AM34" s="10">
        <v>33.731934785842896</v>
      </c>
      <c r="AN34" s="60"/>
      <c r="AO34" s="65">
        <v>38320</v>
      </c>
      <c r="AP34" s="10">
        <v>2909.7961262067161</v>
      </c>
      <c r="AQ34" s="10">
        <v>5048.3224078814192</v>
      </c>
      <c r="AR34" s="60"/>
      <c r="AS34" s="65">
        <v>38350</v>
      </c>
      <c r="AT34" s="10">
        <v>8121.4722290039062</v>
      </c>
      <c r="AU34" s="10">
        <v>36.241254965464272</v>
      </c>
    </row>
    <row r="35" spans="1:47">
      <c r="A35" s="62">
        <v>38016</v>
      </c>
      <c r="B35" s="10">
        <v>7780.2436726888018</v>
      </c>
      <c r="C35" s="10">
        <v>-3.9902945949385562</v>
      </c>
      <c r="E35" s="62"/>
      <c r="F35" s="64"/>
      <c r="G35" s="64"/>
      <c r="H35" s="60"/>
      <c r="I35" s="65">
        <v>38076</v>
      </c>
      <c r="J35" s="64"/>
      <c r="K35" s="64"/>
      <c r="L35" s="60"/>
      <c r="M35" s="65">
        <v>38107</v>
      </c>
      <c r="N35" s="10">
        <v>5846.865397135417</v>
      </c>
      <c r="O35" s="10">
        <v>2810.9448346548402</v>
      </c>
      <c r="P35" s="60"/>
      <c r="Q35" s="65">
        <v>38137</v>
      </c>
      <c r="R35" s="10">
        <v>7481.262776692708</v>
      </c>
      <c r="S35" s="10">
        <v>17.112759232521057</v>
      </c>
      <c r="T35" s="60"/>
      <c r="U35" s="65">
        <v>38168</v>
      </c>
      <c r="V35" s="10">
        <v>8274.2123616536464</v>
      </c>
      <c r="W35" s="10">
        <v>16.742515524228413</v>
      </c>
      <c r="X35" s="60"/>
      <c r="Y35" s="65">
        <v>38198</v>
      </c>
      <c r="Z35" s="10">
        <v>7692.2935180664062</v>
      </c>
      <c r="AA35" s="10">
        <v>18.017738978068035</v>
      </c>
      <c r="AB35" s="60"/>
      <c r="AC35" s="65">
        <v>38229</v>
      </c>
      <c r="AD35" s="10">
        <v>-34.678226470947266</v>
      </c>
      <c r="AE35" s="10">
        <v>6016.3486328125</v>
      </c>
      <c r="AF35" s="60"/>
      <c r="AG35" s="65">
        <v>38260</v>
      </c>
      <c r="AH35" s="10">
        <v>-34.678226470947266</v>
      </c>
      <c r="AI35" s="10">
        <v>28.507516860961914</v>
      </c>
      <c r="AJ35" s="60"/>
      <c r="AK35" s="65">
        <v>38290</v>
      </c>
      <c r="AL35" s="10">
        <v>7932.6135864257812</v>
      </c>
      <c r="AM35" s="10">
        <v>33.690768559773765</v>
      </c>
      <c r="AN35" s="60"/>
      <c r="AO35" s="65">
        <v>38321</v>
      </c>
      <c r="AP35" s="10">
        <v>7810.232259114583</v>
      </c>
      <c r="AQ35" s="10">
        <v>35.624186674753823</v>
      </c>
      <c r="AS35" s="65">
        <v>38351</v>
      </c>
      <c r="AT35" s="10">
        <v>8100.1633911132812</v>
      </c>
      <c r="AU35" s="10">
        <v>37.434159278869629</v>
      </c>
    </row>
    <row r="36" spans="1:47">
      <c r="A36" s="62">
        <v>38017</v>
      </c>
      <c r="B36" s="10">
        <v>7866.5482788085937</v>
      </c>
      <c r="C36" s="10">
        <v>-4.1137002992133302</v>
      </c>
      <c r="E36" s="62"/>
      <c r="F36" s="64"/>
      <c r="G36" s="64"/>
      <c r="H36" s="60"/>
      <c r="I36" s="65">
        <v>38077</v>
      </c>
      <c r="J36" s="64"/>
      <c r="K36" s="64"/>
      <c r="L36" s="60"/>
      <c r="M36" s="65"/>
      <c r="N36" s="64"/>
      <c r="O36" s="64"/>
      <c r="P36" s="60"/>
      <c r="Q36" s="65">
        <v>38138</v>
      </c>
      <c r="R36" s="10">
        <v>7636.183349609375</v>
      </c>
      <c r="S36" s="10">
        <v>16.454538027445476</v>
      </c>
      <c r="T36" s="60"/>
      <c r="U36" s="69"/>
      <c r="V36" s="69"/>
      <c r="W36" s="69"/>
      <c r="X36" s="60"/>
      <c r="Y36" s="65">
        <v>38199</v>
      </c>
      <c r="Z36" s="10">
        <v>7735.4870198567705</v>
      </c>
      <c r="AA36" s="10">
        <v>18.387982606887817</v>
      </c>
      <c r="AB36" s="60"/>
      <c r="AC36" s="65">
        <v>38230</v>
      </c>
      <c r="AD36" s="10">
        <v>-34.678226470947266</v>
      </c>
      <c r="AE36" s="10">
        <v>18.634635925292969</v>
      </c>
      <c r="AF36" s="60"/>
      <c r="AG36" s="69"/>
      <c r="AH36" s="69"/>
      <c r="AI36" s="69"/>
      <c r="AJ36" s="60"/>
      <c r="AK36" s="65">
        <v>38291</v>
      </c>
      <c r="AL36" s="10">
        <v>7893.3693440755205</v>
      </c>
      <c r="AM36" s="10">
        <v>33.238259156545006</v>
      </c>
      <c r="AN36" s="60"/>
      <c r="AO36" s="69"/>
      <c r="AP36" s="69"/>
      <c r="AQ36" s="69"/>
      <c r="AS36" s="65">
        <v>38352</v>
      </c>
      <c r="AT36" s="10">
        <v>8015.8744506835937</v>
      </c>
      <c r="AU36" s="10">
        <v>35.04828405380249</v>
      </c>
    </row>
    <row r="37" spans="1:47">
      <c r="A37" s="59" t="s">
        <v>40</v>
      </c>
      <c r="B37" s="68"/>
      <c r="C37" s="67"/>
      <c r="E37" s="59" t="s">
        <v>40</v>
      </c>
      <c r="F37" s="60"/>
      <c r="G37" s="69"/>
      <c r="H37" s="60"/>
      <c r="I37" s="60" t="s">
        <v>40</v>
      </c>
      <c r="J37" s="60"/>
      <c r="K37" s="69"/>
      <c r="L37" s="60"/>
      <c r="M37" s="60" t="s">
        <v>40</v>
      </c>
      <c r="N37" s="60"/>
      <c r="O37" s="69"/>
      <c r="P37" s="60"/>
      <c r="Q37" s="60" t="s">
        <v>40</v>
      </c>
      <c r="S37" s="69">
        <v>0</v>
      </c>
      <c r="T37" s="60"/>
      <c r="U37" s="60" t="s">
        <v>40</v>
      </c>
      <c r="V37" s="60"/>
      <c r="W37" s="69">
        <v>1.3550507930793708E-3</v>
      </c>
      <c r="X37" s="60"/>
      <c r="Y37" s="60" t="s">
        <v>40</v>
      </c>
      <c r="Z37" s="60"/>
      <c r="AA37" s="69">
        <v>0.21390026406688101</v>
      </c>
      <c r="AB37" s="60"/>
      <c r="AC37" s="60" t="s">
        <v>40</v>
      </c>
      <c r="AD37" s="60"/>
      <c r="AE37" s="69">
        <v>0.9837305989335573</v>
      </c>
      <c r="AF37" s="60"/>
      <c r="AG37" s="60" t="s">
        <v>40</v>
      </c>
      <c r="AH37" s="60"/>
      <c r="AI37" s="69">
        <v>0.14062254290914894</v>
      </c>
      <c r="AJ37" s="60"/>
      <c r="AK37" s="69" t="s">
        <v>40</v>
      </c>
      <c r="AL37" s="69"/>
      <c r="AM37" s="69">
        <v>-9.0639825940833291E-4</v>
      </c>
      <c r="AN37" s="60"/>
      <c r="AO37" s="60" t="s">
        <v>40</v>
      </c>
      <c r="AP37" s="60"/>
      <c r="AQ37" s="86"/>
      <c r="AS37" s="59" t="s">
        <v>40</v>
      </c>
      <c r="AU37" s="86"/>
    </row>
    <row r="38" spans="1:47">
      <c r="A38" s="59" t="s">
        <v>41</v>
      </c>
      <c r="B38" s="68"/>
      <c r="E38" s="59" t="s">
        <v>41</v>
      </c>
      <c r="I38" s="59" t="s">
        <v>41</v>
      </c>
      <c r="M38" s="59" t="s">
        <v>41</v>
      </c>
      <c r="Q38" s="59" t="s">
        <v>41</v>
      </c>
      <c r="U38" s="59" t="s">
        <v>41</v>
      </c>
      <c r="Y38" s="59" t="s">
        <v>41</v>
      </c>
      <c r="AC38" s="59" t="s">
        <v>41</v>
      </c>
      <c r="AG38" s="59" t="s">
        <v>41</v>
      </c>
      <c r="AI38" s="60"/>
      <c r="AK38" s="59" t="s">
        <v>41</v>
      </c>
      <c r="AO38" s="59" t="s">
        <v>41</v>
      </c>
      <c r="AQ38" s="60"/>
      <c r="AS38" s="59" t="s">
        <v>41</v>
      </c>
      <c r="AU38" s="60"/>
    </row>
    <row r="40" spans="1:47">
      <c r="A40" s="320" t="s">
        <v>9</v>
      </c>
      <c r="B40" s="61" t="s">
        <v>25</v>
      </c>
      <c r="C40" s="61" t="s">
        <v>35</v>
      </c>
      <c r="E40" s="320" t="s">
        <v>9</v>
      </c>
      <c r="F40" s="61" t="s">
        <v>25</v>
      </c>
      <c r="G40" s="61" t="s">
        <v>35</v>
      </c>
      <c r="I40" s="320" t="s">
        <v>9</v>
      </c>
      <c r="J40" s="61" t="s">
        <v>25</v>
      </c>
      <c r="K40" s="61" t="s">
        <v>35</v>
      </c>
      <c r="M40" s="320" t="s">
        <v>9</v>
      </c>
      <c r="N40" s="61" t="s">
        <v>25</v>
      </c>
      <c r="O40" s="61" t="s">
        <v>35</v>
      </c>
      <c r="Q40" s="320" t="s">
        <v>9</v>
      </c>
      <c r="R40" s="61" t="s">
        <v>25</v>
      </c>
      <c r="S40" s="61" t="s">
        <v>36</v>
      </c>
      <c r="U40" s="320" t="s">
        <v>9</v>
      </c>
      <c r="V40" s="61" t="s">
        <v>25</v>
      </c>
      <c r="W40" s="61" t="s">
        <v>36</v>
      </c>
      <c r="Y40" s="320" t="s">
        <v>9</v>
      </c>
      <c r="Z40" s="61" t="s">
        <v>25</v>
      </c>
      <c r="AA40" s="61" t="s">
        <v>36</v>
      </c>
      <c r="AC40" s="322" t="s">
        <v>9</v>
      </c>
      <c r="AD40" s="61" t="s">
        <v>25</v>
      </c>
      <c r="AE40" s="61" t="s">
        <v>36</v>
      </c>
      <c r="AG40" s="322" t="s">
        <v>9</v>
      </c>
      <c r="AH40" s="61" t="s">
        <v>25</v>
      </c>
      <c r="AI40" s="61" t="s">
        <v>36</v>
      </c>
      <c r="AK40" s="322" t="s">
        <v>9</v>
      </c>
      <c r="AL40" s="61" t="s">
        <v>25</v>
      </c>
      <c r="AM40" s="61" t="s">
        <v>36</v>
      </c>
      <c r="AO40" s="322" t="s">
        <v>9</v>
      </c>
      <c r="AP40" s="61" t="s">
        <v>25</v>
      </c>
      <c r="AQ40" s="61" t="s">
        <v>36</v>
      </c>
      <c r="AS40" s="322" t="s">
        <v>9</v>
      </c>
      <c r="AT40" s="61" t="s">
        <v>25</v>
      </c>
      <c r="AU40" s="61" t="s">
        <v>36</v>
      </c>
    </row>
    <row r="41" spans="1:47">
      <c r="A41" s="321"/>
      <c r="B41" s="61" t="s">
        <v>37</v>
      </c>
      <c r="C41" s="61" t="s">
        <v>38</v>
      </c>
      <c r="E41" s="321"/>
      <c r="F41" s="61" t="s">
        <v>37</v>
      </c>
      <c r="G41" s="61" t="s">
        <v>38</v>
      </c>
      <c r="I41" s="321"/>
      <c r="J41" s="61" t="s">
        <v>37</v>
      </c>
      <c r="K41" s="61" t="s">
        <v>38</v>
      </c>
      <c r="M41" s="321"/>
      <c r="N41" s="61" t="s">
        <v>37</v>
      </c>
      <c r="O41" s="61" t="s">
        <v>38</v>
      </c>
      <c r="Q41" s="321"/>
      <c r="R41" s="61" t="s">
        <v>37</v>
      </c>
      <c r="S41" s="61" t="s">
        <v>38</v>
      </c>
      <c r="U41" s="321"/>
      <c r="V41" s="61" t="s">
        <v>37</v>
      </c>
      <c r="W41" s="61" t="s">
        <v>38</v>
      </c>
      <c r="Y41" s="321"/>
      <c r="Z41" s="61" t="s">
        <v>37</v>
      </c>
      <c r="AA41" s="61" t="s">
        <v>38</v>
      </c>
      <c r="AC41" s="322"/>
      <c r="AD41" s="61" t="s">
        <v>37</v>
      </c>
      <c r="AE41" s="61" t="s">
        <v>38</v>
      </c>
      <c r="AG41" s="322"/>
      <c r="AH41" s="61" t="s">
        <v>37</v>
      </c>
      <c r="AI41" s="61" t="s">
        <v>38</v>
      </c>
      <c r="AK41" s="322"/>
      <c r="AL41" s="61" t="s">
        <v>37</v>
      </c>
      <c r="AM41" s="61" t="s">
        <v>38</v>
      </c>
      <c r="AO41" s="322"/>
      <c r="AP41" s="61" t="s">
        <v>37</v>
      </c>
      <c r="AQ41" s="61" t="s">
        <v>38</v>
      </c>
      <c r="AS41" s="322"/>
      <c r="AT41" s="61" t="s">
        <v>37</v>
      </c>
      <c r="AU41" s="61" t="s">
        <v>38</v>
      </c>
    </row>
    <row r="42" spans="1:47">
      <c r="A42" s="61"/>
      <c r="B42" s="61" t="s">
        <v>39</v>
      </c>
      <c r="C42" s="61" t="s">
        <v>39</v>
      </c>
      <c r="E42" s="61"/>
      <c r="F42" s="61" t="s">
        <v>39</v>
      </c>
      <c r="G42" s="61" t="s">
        <v>39</v>
      </c>
      <c r="I42" s="61"/>
      <c r="J42" s="61" t="s">
        <v>39</v>
      </c>
      <c r="K42" s="61" t="s">
        <v>39</v>
      </c>
      <c r="M42" s="61"/>
      <c r="N42" s="61" t="s">
        <v>39</v>
      </c>
      <c r="O42" s="61" t="s">
        <v>39</v>
      </c>
      <c r="Q42" s="61"/>
      <c r="R42" s="61" t="s">
        <v>39</v>
      </c>
      <c r="S42" s="61" t="s">
        <v>39</v>
      </c>
      <c r="U42" s="61"/>
      <c r="V42" s="61" t="s">
        <v>39</v>
      </c>
      <c r="W42" s="61" t="s">
        <v>39</v>
      </c>
      <c r="Y42" s="61"/>
      <c r="Z42" s="61" t="s">
        <v>39</v>
      </c>
      <c r="AA42" s="61" t="s">
        <v>39</v>
      </c>
      <c r="AC42" s="61"/>
      <c r="AD42" s="61" t="s">
        <v>39</v>
      </c>
      <c r="AE42" s="61" t="s">
        <v>39</v>
      </c>
      <c r="AG42" s="61"/>
      <c r="AH42" s="61" t="s">
        <v>39</v>
      </c>
      <c r="AI42" s="61" t="s">
        <v>39</v>
      </c>
      <c r="AK42" s="61"/>
      <c r="AL42" s="61" t="s">
        <v>39</v>
      </c>
      <c r="AM42" s="61" t="s">
        <v>39</v>
      </c>
      <c r="AO42" s="61"/>
      <c r="AP42" s="61" t="s">
        <v>39</v>
      </c>
      <c r="AQ42" s="61" t="s">
        <v>39</v>
      </c>
      <c r="AS42" s="61"/>
      <c r="AT42" s="61" t="s">
        <v>39</v>
      </c>
      <c r="AU42" s="61" t="s">
        <v>39</v>
      </c>
    </row>
    <row r="43" spans="1:47" s="60" customFormat="1">
      <c r="A43" s="65">
        <v>38353</v>
      </c>
      <c r="B43" s="64">
        <v>7364.146891276042</v>
      </c>
      <c r="C43" s="64">
        <v>-4.2782588849465055</v>
      </c>
      <c r="E43" s="65">
        <v>38384</v>
      </c>
      <c r="F43" s="64">
        <v>8000.77734375</v>
      </c>
      <c r="G43" s="64">
        <v>33.443958282470703</v>
      </c>
      <c r="I43" s="65">
        <v>38412</v>
      </c>
      <c r="J43" s="64">
        <v>8178.8576456705732</v>
      </c>
      <c r="K43" s="64">
        <v>42.206054846445717</v>
      </c>
      <c r="M43" s="65">
        <v>38443</v>
      </c>
      <c r="N43" s="64">
        <v>7652.4322509765625</v>
      </c>
      <c r="O43" s="64">
        <v>41.712392012278237</v>
      </c>
      <c r="Q43" s="65">
        <v>38473</v>
      </c>
      <c r="R43" s="64">
        <v>5164.3273841194487</v>
      </c>
      <c r="S43" s="64">
        <v>2998.196627575418</v>
      </c>
      <c r="U43" s="65">
        <v>38504</v>
      </c>
      <c r="V43" s="64">
        <v>2171.4766248861947</v>
      </c>
      <c r="W43" s="64">
        <v>5349.442138512929</v>
      </c>
      <c r="Y43" s="65">
        <v>38534</v>
      </c>
      <c r="Z43" s="64">
        <v>7456.1696166992187</v>
      </c>
      <c r="AA43" s="64">
        <v>48.088562647501625</v>
      </c>
      <c r="AC43" s="65">
        <v>38565</v>
      </c>
      <c r="AD43" s="64">
        <v>8099.50537109375</v>
      </c>
      <c r="AE43" s="64">
        <v>36.405693054199219</v>
      </c>
      <c r="AG43" s="65">
        <v>38596</v>
      </c>
      <c r="AH43" s="64">
        <v>8000.77734375</v>
      </c>
      <c r="AI43" s="64">
        <v>33.443958282470703</v>
      </c>
      <c r="AK43" s="65">
        <v>38626</v>
      </c>
      <c r="AL43" s="64">
        <v>8099.50537109375</v>
      </c>
      <c r="AM43" s="64">
        <v>36.405693054199219</v>
      </c>
      <c r="AO43" s="65">
        <v>38657</v>
      </c>
      <c r="AP43" s="64">
        <v>7456.1696166992187</v>
      </c>
      <c r="AQ43" s="64">
        <v>48.088562647501625</v>
      </c>
      <c r="AS43" s="65">
        <v>38687</v>
      </c>
      <c r="AT43" s="64"/>
      <c r="AU43" s="64"/>
    </row>
    <row r="44" spans="1:47" s="60" customFormat="1">
      <c r="A44" s="65">
        <v>38354</v>
      </c>
      <c r="B44" s="64">
        <v>-34.225690841674805</v>
      </c>
      <c r="C44" s="64">
        <v>6734.2638142903643</v>
      </c>
      <c r="E44" s="65">
        <v>38385</v>
      </c>
      <c r="F44" s="64">
        <v>8081.7333984375</v>
      </c>
      <c r="G44" s="64">
        <v>32.45660400390625</v>
      </c>
      <c r="I44" s="65">
        <v>38413</v>
      </c>
      <c r="J44" s="64">
        <v>8220.1175537109375</v>
      </c>
      <c r="K44" s="64">
        <v>40.930844624837242</v>
      </c>
      <c r="M44" s="65">
        <v>38444</v>
      </c>
      <c r="N44" s="64">
        <v>7538.6484985351562</v>
      </c>
      <c r="O44" s="64">
        <v>41.136542638142906</v>
      </c>
      <c r="Q44" s="65">
        <v>38474</v>
      </c>
      <c r="R44" s="64">
        <v>7642.2714436848955</v>
      </c>
      <c r="S44" s="64">
        <v>49.034721533457436</v>
      </c>
      <c r="U44" s="65">
        <v>38505</v>
      </c>
      <c r="V44" s="64">
        <v>7532.189860026042</v>
      </c>
      <c r="W44" s="64">
        <v>49.816295305887856</v>
      </c>
      <c r="Y44" s="65">
        <v>38535</v>
      </c>
      <c r="Z44" s="64">
        <v>7776.0067138671875</v>
      </c>
      <c r="AA44" s="64">
        <v>48.088575522104897</v>
      </c>
      <c r="AC44" s="65">
        <v>38566</v>
      </c>
      <c r="AD44" s="64">
        <v>7874.8985595703125</v>
      </c>
      <c r="AE44" s="64">
        <v>35.500925381978355</v>
      </c>
      <c r="AG44" s="65">
        <v>38597</v>
      </c>
      <c r="AH44" s="69"/>
      <c r="AI44" s="69"/>
      <c r="AK44" s="65">
        <v>38627</v>
      </c>
      <c r="AL44" s="64">
        <v>7874.8985595703125</v>
      </c>
      <c r="AM44" s="64">
        <v>35.500925381978355</v>
      </c>
      <c r="AO44" s="65">
        <v>38658</v>
      </c>
      <c r="AP44" s="64">
        <v>7776.0067138671875</v>
      </c>
      <c r="AQ44" s="64">
        <v>48.088575522104897</v>
      </c>
      <c r="AS44" s="65">
        <v>38688</v>
      </c>
      <c r="AT44" s="64"/>
      <c r="AU44" s="64"/>
    </row>
    <row r="45" spans="1:47" s="60" customFormat="1">
      <c r="A45" s="65">
        <v>38355</v>
      </c>
      <c r="B45" s="64">
        <v>0</v>
      </c>
      <c r="C45" s="64">
        <v>0</v>
      </c>
      <c r="E45" s="65">
        <v>38386</v>
      </c>
      <c r="F45" s="64">
        <v>8106.41650390625</v>
      </c>
      <c r="G45" s="64">
        <v>34.431308746337891</v>
      </c>
      <c r="I45" s="65">
        <v>38414</v>
      </c>
      <c r="J45" s="64">
        <v>7809.7800617218018</v>
      </c>
      <c r="K45" s="64">
        <v>42.987641970316567</v>
      </c>
      <c r="M45" s="65">
        <v>38445</v>
      </c>
      <c r="N45" s="64">
        <v>7702.618896484375</v>
      </c>
      <c r="O45" s="64">
        <v>41.301035722096763</v>
      </c>
      <c r="Q45" s="65">
        <v>38475</v>
      </c>
      <c r="R45" s="64">
        <v>7540.8698120117187</v>
      </c>
      <c r="S45" s="64">
        <v>47.0190110206604</v>
      </c>
      <c r="U45" s="65">
        <v>38506</v>
      </c>
      <c r="V45" s="64">
        <v>7553.2519327799482</v>
      </c>
      <c r="W45" s="64">
        <v>49.199240366617836</v>
      </c>
      <c r="Y45" s="65">
        <v>38536</v>
      </c>
      <c r="Z45" s="64">
        <v>7810.273193359375</v>
      </c>
      <c r="AA45" s="64">
        <v>49.034695148468018</v>
      </c>
      <c r="AC45" s="65">
        <v>38567</v>
      </c>
      <c r="AD45" s="64">
        <v>8202.3465576171875</v>
      </c>
      <c r="AE45" s="64">
        <v>39.449896653493248</v>
      </c>
      <c r="AG45" s="65">
        <v>38598</v>
      </c>
      <c r="AH45" s="69"/>
      <c r="AI45" s="69"/>
      <c r="AK45" s="65">
        <v>38628</v>
      </c>
      <c r="AL45" s="64">
        <v>8202.3465576171875</v>
      </c>
      <c r="AM45" s="64">
        <v>39.449896653493248</v>
      </c>
      <c r="AO45" s="65">
        <v>38659</v>
      </c>
      <c r="AP45" s="64">
        <v>7810.273193359375</v>
      </c>
      <c r="AQ45" s="64">
        <v>49.034695148468018</v>
      </c>
      <c r="AS45" s="65">
        <v>38689</v>
      </c>
      <c r="AT45" s="64"/>
      <c r="AU45" s="64"/>
    </row>
    <row r="46" spans="1:47" s="60" customFormat="1">
      <c r="A46" s="65">
        <v>38356</v>
      </c>
      <c r="B46" s="64">
        <v>-33.896612962086998</v>
      </c>
      <c r="C46" s="64">
        <v>6167.9775187174482</v>
      </c>
      <c r="E46" s="65">
        <v>38387</v>
      </c>
      <c r="F46" s="64">
        <v>8018.548828125</v>
      </c>
      <c r="G46" s="64">
        <v>34.431308746337891</v>
      </c>
      <c r="I46" s="65">
        <v>38415</v>
      </c>
      <c r="J46" s="64">
        <v>3390.7648316224418</v>
      </c>
      <c r="K46" s="64">
        <v>3757.5797398885093</v>
      </c>
      <c r="M46" s="65">
        <v>38446</v>
      </c>
      <c r="N46" s="64">
        <v>7674.3580525716143</v>
      </c>
      <c r="O46" s="64">
        <v>40.848578612009682</v>
      </c>
      <c r="Q46" s="65">
        <v>38476</v>
      </c>
      <c r="R46" s="64">
        <v>7548.9737345377607</v>
      </c>
      <c r="S46" s="64">
        <v>49.075887521107994</v>
      </c>
      <c r="U46" s="65">
        <v>38507</v>
      </c>
      <c r="V46" s="64">
        <v>7573.7791137695312</v>
      </c>
      <c r="W46" s="64">
        <v>50.2688577969869</v>
      </c>
      <c r="Y46" s="65">
        <v>38537</v>
      </c>
      <c r="Z46" s="64">
        <v>7806.077392578125</v>
      </c>
      <c r="AA46" s="64">
        <v>48.37651332219442</v>
      </c>
      <c r="AC46" s="65">
        <v>38568</v>
      </c>
      <c r="AD46" s="64">
        <v>8217.48486328125</v>
      </c>
      <c r="AE46" s="64">
        <v>41.712471485137939</v>
      </c>
      <c r="AG46" s="65">
        <v>38599</v>
      </c>
      <c r="AH46" s="69"/>
      <c r="AI46" s="69"/>
      <c r="AK46" s="65">
        <v>38629</v>
      </c>
      <c r="AL46" s="64">
        <v>8217.48486328125</v>
      </c>
      <c r="AM46" s="64">
        <v>41.712471485137939</v>
      </c>
      <c r="AO46" s="65">
        <v>38660</v>
      </c>
      <c r="AP46" s="64">
        <v>7806.077392578125</v>
      </c>
      <c r="AQ46" s="64">
        <v>48.37651332219442</v>
      </c>
      <c r="AS46" s="65">
        <v>38690</v>
      </c>
      <c r="AT46" s="64"/>
      <c r="AU46" s="64"/>
    </row>
    <row r="47" spans="1:47" s="60" customFormat="1">
      <c r="A47" s="65">
        <v>38357</v>
      </c>
      <c r="B47" s="64">
        <v>7299.4393107096357</v>
      </c>
      <c r="C47" s="64">
        <v>-4.1548333754763007</v>
      </c>
      <c r="E47" s="65">
        <v>38388</v>
      </c>
      <c r="F47" s="64">
        <v>8013.61279296875</v>
      </c>
      <c r="G47" s="64">
        <v>33.443958282470703</v>
      </c>
      <c r="I47" s="65">
        <v>38416</v>
      </c>
      <c r="J47" s="64">
        <v>7989.3822835286455</v>
      </c>
      <c r="K47" s="64">
        <v>40.437195301055908</v>
      </c>
      <c r="M47" s="65">
        <v>38447</v>
      </c>
      <c r="N47" s="64">
        <v>7579.7439168294268</v>
      </c>
      <c r="O47" s="64">
        <v>39.696773529052734</v>
      </c>
      <c r="Q47" s="65">
        <v>38477</v>
      </c>
      <c r="R47" s="64">
        <v>7553.91015625</v>
      </c>
      <c r="S47" s="64">
        <v>48.829036235809326</v>
      </c>
      <c r="U47" s="65">
        <v>38508</v>
      </c>
      <c r="V47" s="64">
        <v>7504.5462646484375</v>
      </c>
      <c r="W47" s="64">
        <v>49.32268555959066</v>
      </c>
      <c r="Y47" s="65">
        <v>38538</v>
      </c>
      <c r="Z47" s="64">
        <v>0</v>
      </c>
      <c r="AA47" s="64">
        <v>0</v>
      </c>
      <c r="AC47" s="65">
        <v>38569</v>
      </c>
      <c r="AD47" s="64">
        <v>8196.5052490234375</v>
      </c>
      <c r="AE47" s="64">
        <v>40.066991170247398</v>
      </c>
      <c r="AG47" s="65">
        <v>38600</v>
      </c>
      <c r="AH47" s="69"/>
      <c r="AI47" s="69"/>
      <c r="AK47" s="65">
        <v>38630</v>
      </c>
      <c r="AL47" s="64">
        <v>8196.5052490234375</v>
      </c>
      <c r="AM47" s="64">
        <v>40.066991170247398</v>
      </c>
      <c r="AO47" s="65">
        <v>38661</v>
      </c>
      <c r="AP47" s="64">
        <v>0</v>
      </c>
      <c r="AQ47" s="64">
        <v>0</v>
      </c>
      <c r="AS47" s="65">
        <v>38691</v>
      </c>
      <c r="AT47" s="64"/>
      <c r="AU47" s="64"/>
    </row>
    <row r="48" spans="1:47" s="60" customFormat="1">
      <c r="A48" s="65">
        <v>38358</v>
      </c>
      <c r="B48" s="64">
        <v>6822.6663004557295</v>
      </c>
      <c r="C48" s="64">
        <v>-3.6200773796687522</v>
      </c>
      <c r="E48" s="65">
        <v>38389</v>
      </c>
      <c r="F48" s="64">
        <v>7998.802734375</v>
      </c>
      <c r="G48" s="64">
        <v>35.418659210205078</v>
      </c>
      <c r="I48" s="65">
        <v>38417</v>
      </c>
      <c r="J48" s="64">
        <v>7988.8474527994795</v>
      </c>
      <c r="K48" s="64">
        <v>36.981729030609131</v>
      </c>
      <c r="M48" s="65">
        <v>38448</v>
      </c>
      <c r="N48" s="64">
        <v>7554.1982218424482</v>
      </c>
      <c r="O48" s="64">
        <v>42.946515719095864</v>
      </c>
      <c r="Q48" s="65">
        <v>38478</v>
      </c>
      <c r="R48" s="64">
        <v>7511.9919840494795</v>
      </c>
      <c r="S48" s="64">
        <v>47.142455577850342</v>
      </c>
      <c r="U48" s="65">
        <v>38509</v>
      </c>
      <c r="V48" s="64">
        <v>7528.487711588542</v>
      </c>
      <c r="W48" s="64">
        <v>49.075860977172852</v>
      </c>
      <c r="Y48" s="65">
        <v>38539</v>
      </c>
      <c r="Z48" s="64">
        <v>7922.310461956522</v>
      </c>
      <c r="AA48" s="64">
        <v>51.773030985956609</v>
      </c>
      <c r="AC48" s="65">
        <v>38570</v>
      </c>
      <c r="AD48" s="64">
        <v>2171.4766248861947</v>
      </c>
      <c r="AE48" s="64">
        <v>5349.442138512929</v>
      </c>
      <c r="AG48" s="65">
        <v>38601</v>
      </c>
      <c r="AH48" s="69"/>
      <c r="AI48" s="69"/>
      <c r="AK48" s="65">
        <v>38631</v>
      </c>
      <c r="AL48" s="64">
        <v>7433.256673177083</v>
      </c>
      <c r="AM48" s="64">
        <v>40.067004203796387</v>
      </c>
      <c r="AO48" s="65">
        <v>38662</v>
      </c>
      <c r="AP48" s="64">
        <v>7922.310461956522</v>
      </c>
      <c r="AQ48" s="64">
        <v>51.773030985956609</v>
      </c>
      <c r="AS48" s="65">
        <v>38692</v>
      </c>
      <c r="AT48" s="64">
        <v>7573.7791137695312</v>
      </c>
      <c r="AU48" s="64">
        <v>50.2688577969869</v>
      </c>
    </row>
    <row r="49" spans="1:47" s="60" customFormat="1">
      <c r="A49" s="65">
        <v>38359</v>
      </c>
      <c r="B49" s="64">
        <v>7060.1889241536455</v>
      </c>
      <c r="C49" s="64">
        <v>-4.2782721513261395</v>
      </c>
      <c r="E49" s="65">
        <v>38390</v>
      </c>
      <c r="F49" s="64">
        <v>8132.0859375</v>
      </c>
      <c r="G49" s="64">
        <v>34.431308746337891</v>
      </c>
      <c r="I49" s="65">
        <v>38418</v>
      </c>
      <c r="J49" s="64">
        <v>0</v>
      </c>
      <c r="K49" s="64">
        <v>0</v>
      </c>
      <c r="M49" s="65">
        <v>38449</v>
      </c>
      <c r="N49" s="64">
        <v>7441.977432914402</v>
      </c>
      <c r="O49" s="64">
        <v>39.968580660612687</v>
      </c>
      <c r="Q49" s="65">
        <v>38479</v>
      </c>
      <c r="R49" s="64">
        <v>7495.7428792317705</v>
      </c>
      <c r="S49" s="64">
        <v>46.648793697357178</v>
      </c>
      <c r="U49" s="65">
        <v>38510</v>
      </c>
      <c r="V49" s="64">
        <v>7521.8648071289062</v>
      </c>
      <c r="W49" s="64">
        <v>48.376553058624268</v>
      </c>
      <c r="Y49" s="65">
        <v>38540</v>
      </c>
      <c r="Z49" s="64">
        <v>8099.50537109375</v>
      </c>
      <c r="AA49" s="64">
        <v>36.405693054199219</v>
      </c>
      <c r="AC49" s="65">
        <v>38571</v>
      </c>
      <c r="AD49" s="64">
        <v>7532.189860026042</v>
      </c>
      <c r="AE49" s="64">
        <v>49.816295305887856</v>
      </c>
      <c r="AG49" s="65">
        <v>38602</v>
      </c>
      <c r="AH49" s="64">
        <v>2171.4766248861947</v>
      </c>
      <c r="AI49" s="64">
        <v>5349.442138512929</v>
      </c>
      <c r="AK49" s="65">
        <v>38632</v>
      </c>
      <c r="AL49" s="64">
        <v>7451.6857299804687</v>
      </c>
      <c r="AM49" s="64">
        <v>40.272676626841225</v>
      </c>
      <c r="AO49" s="65">
        <v>38663</v>
      </c>
      <c r="AP49" s="64">
        <v>8099.50537109375</v>
      </c>
      <c r="AQ49" s="64">
        <v>36.405693054199219</v>
      </c>
      <c r="AS49" s="65">
        <v>38693</v>
      </c>
      <c r="AT49" s="64">
        <v>7504.5462646484375</v>
      </c>
      <c r="AU49" s="64">
        <v>49.32268555959066</v>
      </c>
    </row>
    <row r="50" spans="1:47" s="60" customFormat="1">
      <c r="A50" s="65">
        <v>38360</v>
      </c>
      <c r="B50" s="64">
        <v>-33.444103320439659</v>
      </c>
      <c r="C50" s="64">
        <v>6165.9207153320312</v>
      </c>
      <c r="E50" s="65">
        <v>38391</v>
      </c>
      <c r="F50" s="64">
        <v>-29.741785049438477</v>
      </c>
      <c r="G50" s="64">
        <v>6196.0322265625</v>
      </c>
      <c r="I50" s="65">
        <v>38419</v>
      </c>
      <c r="J50" s="64">
        <v>8038.2937215169268</v>
      </c>
      <c r="K50" s="64">
        <v>41.876911640167236</v>
      </c>
      <c r="M50" s="65">
        <v>38450</v>
      </c>
      <c r="N50" s="64">
        <v>7344.154622395833</v>
      </c>
      <c r="O50" s="64">
        <v>39.902432441711426</v>
      </c>
      <c r="Q50" s="65">
        <v>38480</v>
      </c>
      <c r="R50" s="64">
        <v>7607.2230834960937</v>
      </c>
      <c r="S50" s="64">
        <v>48.335373878479004</v>
      </c>
      <c r="U50" s="65">
        <v>38511</v>
      </c>
      <c r="V50" s="64">
        <v>7546.7112833658857</v>
      </c>
      <c r="W50" s="64">
        <v>48.29428688685099</v>
      </c>
      <c r="Y50" s="65">
        <v>38541</v>
      </c>
      <c r="Z50" s="64">
        <v>7874.8985595703125</v>
      </c>
      <c r="AA50" s="64">
        <v>35.500925381978355</v>
      </c>
      <c r="AC50" s="65">
        <v>38572</v>
      </c>
      <c r="AD50" s="64">
        <v>7553.2519327799482</v>
      </c>
      <c r="AE50" s="64">
        <v>49.199240366617836</v>
      </c>
      <c r="AG50" s="65">
        <v>38603</v>
      </c>
      <c r="AH50" s="64">
        <v>7532.189860026042</v>
      </c>
      <c r="AI50" s="64">
        <v>49.816295305887856</v>
      </c>
      <c r="AK50" s="65">
        <v>38633</v>
      </c>
      <c r="AL50" s="64">
        <v>7512.7324625651045</v>
      </c>
      <c r="AM50" s="64">
        <v>42.658590952555336</v>
      </c>
      <c r="AO50" s="65">
        <v>38664</v>
      </c>
      <c r="AP50" s="64">
        <v>7874.8985595703125</v>
      </c>
      <c r="AQ50" s="64">
        <v>35.500925381978355</v>
      </c>
      <c r="AS50" s="65">
        <v>38694</v>
      </c>
      <c r="AT50" s="64">
        <v>7528.487711588542</v>
      </c>
      <c r="AU50" s="64">
        <v>49.075860977172852</v>
      </c>
    </row>
    <row r="51" spans="1:47" s="60" customFormat="1">
      <c r="A51" s="65">
        <v>38361</v>
      </c>
      <c r="B51" s="64">
        <v>7202.0690511067705</v>
      </c>
      <c r="C51" s="64">
        <v>-4.4839505447695656</v>
      </c>
      <c r="E51" s="65">
        <v>38392</v>
      </c>
      <c r="F51" s="64">
        <v>8031.3828125</v>
      </c>
      <c r="G51" s="64">
        <v>37.393047332763672</v>
      </c>
      <c r="I51" s="65">
        <v>38420</v>
      </c>
      <c r="J51" s="64">
        <v>8059.1502075195312</v>
      </c>
      <c r="K51" s="64">
        <v>42.164942105611168</v>
      </c>
      <c r="M51" s="65">
        <v>38451</v>
      </c>
      <c r="N51" s="64">
        <v>7330.6208699544268</v>
      </c>
      <c r="O51" s="64">
        <v>42.493979930877686</v>
      </c>
      <c r="Q51" s="65">
        <v>38481</v>
      </c>
      <c r="R51" s="64">
        <v>7633.9620564778643</v>
      </c>
      <c r="S51" s="64">
        <v>2487.0764619509378</v>
      </c>
      <c r="U51" s="65">
        <v>38512</v>
      </c>
      <c r="V51" s="64">
        <v>7488.667317708333</v>
      </c>
      <c r="W51" s="64">
        <v>47.800611654917397</v>
      </c>
      <c r="Y51" s="65">
        <v>38542</v>
      </c>
      <c r="Z51" s="64">
        <v>8202.3465576171875</v>
      </c>
      <c r="AA51" s="64">
        <v>39.449896653493248</v>
      </c>
      <c r="AC51" s="65">
        <v>38573</v>
      </c>
      <c r="AD51" s="64">
        <v>7573.7791137695312</v>
      </c>
      <c r="AE51" s="64">
        <v>50.2688577969869</v>
      </c>
      <c r="AG51" s="65">
        <v>38604</v>
      </c>
      <c r="AH51" s="64">
        <v>7553.2519327799482</v>
      </c>
      <c r="AI51" s="64">
        <v>49.199240366617836</v>
      </c>
      <c r="AK51" s="65">
        <v>38634</v>
      </c>
      <c r="AL51" s="64">
        <v>7785.9204508463545</v>
      </c>
      <c r="AM51" s="64">
        <v>41.301048437754311</v>
      </c>
      <c r="AO51" s="65">
        <v>38665</v>
      </c>
      <c r="AP51" s="64">
        <v>8202.3465576171875</v>
      </c>
      <c r="AQ51" s="64">
        <v>39.449896653493248</v>
      </c>
      <c r="AS51" s="65">
        <v>38695</v>
      </c>
      <c r="AT51" s="64">
        <v>7521.8648071289062</v>
      </c>
      <c r="AU51" s="64">
        <v>48.376553058624268</v>
      </c>
    </row>
    <row r="52" spans="1:47" s="60" customFormat="1">
      <c r="A52" s="65">
        <v>38362</v>
      </c>
      <c r="B52" s="64">
        <v>-33.567502578099571</v>
      </c>
      <c r="C52" s="64">
        <v>6201.380452473958</v>
      </c>
      <c r="E52" s="65">
        <v>38393</v>
      </c>
      <c r="F52" s="64">
        <v>8119.25146484375</v>
      </c>
      <c r="G52" s="64">
        <v>35.418659210205078</v>
      </c>
      <c r="I52" s="65">
        <v>38421</v>
      </c>
      <c r="J52" s="64">
        <v>7998.4323527018232</v>
      </c>
      <c r="K52" s="64">
        <v>41.835824330647789</v>
      </c>
      <c r="M52" s="65">
        <v>38452</v>
      </c>
      <c r="N52" s="64">
        <v>7370.7700805664062</v>
      </c>
      <c r="O52" s="64">
        <v>41.876924514770508</v>
      </c>
      <c r="Q52" s="65">
        <v>38482</v>
      </c>
      <c r="R52" s="64">
        <v>5113.605929692586</v>
      </c>
      <c r="S52" s="64">
        <v>4524.7859027696695</v>
      </c>
      <c r="U52" s="65">
        <v>38513</v>
      </c>
      <c r="V52" s="64">
        <v>7460.9001261393232</v>
      </c>
      <c r="W52" s="64">
        <v>48.335426330566406</v>
      </c>
      <c r="Y52" s="65">
        <v>38543</v>
      </c>
      <c r="Z52" s="64">
        <v>8217.48486328125</v>
      </c>
      <c r="AA52" s="64">
        <v>41.712471485137939</v>
      </c>
      <c r="AC52" s="65">
        <v>38574</v>
      </c>
      <c r="AD52" s="64">
        <v>7504.5462646484375</v>
      </c>
      <c r="AE52" s="64">
        <v>49.32268555959066</v>
      </c>
      <c r="AG52" s="65">
        <v>38605</v>
      </c>
      <c r="AH52" s="64">
        <v>7573.7791137695312</v>
      </c>
      <c r="AI52" s="64">
        <v>50.2688577969869</v>
      </c>
      <c r="AK52" s="65">
        <v>38635</v>
      </c>
      <c r="AL52" s="64">
        <v>7771.522705078125</v>
      </c>
      <c r="AM52" s="64">
        <v>41.547899564107261</v>
      </c>
      <c r="AO52" s="65">
        <v>38666</v>
      </c>
      <c r="AP52" s="64">
        <v>8217.48486328125</v>
      </c>
      <c r="AQ52" s="64">
        <v>41.712471485137939</v>
      </c>
      <c r="AS52" s="65">
        <v>38696</v>
      </c>
      <c r="AT52" s="64">
        <v>7546.7112833658857</v>
      </c>
      <c r="AU52" s="64">
        <v>48.29428688685099</v>
      </c>
    </row>
    <row r="53" spans="1:47" s="60" customFormat="1">
      <c r="A53" s="65">
        <v>38363</v>
      </c>
      <c r="B53" s="64">
        <v>7182.8993937174482</v>
      </c>
      <c r="C53" s="64">
        <v>-4.4428043514490128</v>
      </c>
      <c r="E53" s="65">
        <v>38394</v>
      </c>
      <c r="F53" s="64">
        <v>7998.802734375</v>
      </c>
      <c r="G53" s="64">
        <v>36.405693054199219</v>
      </c>
      <c r="I53" s="65">
        <v>38422</v>
      </c>
      <c r="J53" s="64">
        <v>7912.415608723958</v>
      </c>
      <c r="K53" s="64">
        <v>43.892675081888832</v>
      </c>
      <c r="M53" s="65">
        <v>38453</v>
      </c>
      <c r="N53" s="64">
        <v>7433.256673177083</v>
      </c>
      <c r="O53" s="64">
        <v>40.067004203796387</v>
      </c>
      <c r="Q53" s="65">
        <v>38483</v>
      </c>
      <c r="R53" s="64">
        <v>7622.9374389648437</v>
      </c>
      <c r="S53" s="64">
        <v>5465.8995971679687</v>
      </c>
      <c r="U53" s="65">
        <v>38514</v>
      </c>
      <c r="V53" s="64">
        <v>7399.052331012228</v>
      </c>
      <c r="W53" s="64">
        <v>48.167284924051039</v>
      </c>
      <c r="Y53" s="65">
        <v>38544</v>
      </c>
      <c r="Z53" s="64">
        <v>8196.5052490234375</v>
      </c>
      <c r="AA53" s="64">
        <v>40.066991170247398</v>
      </c>
      <c r="AC53" s="65">
        <v>38575</v>
      </c>
      <c r="AD53" s="64">
        <v>7528.487711588542</v>
      </c>
      <c r="AE53" s="64">
        <v>49.075860977172852</v>
      </c>
      <c r="AG53" s="65">
        <v>38606</v>
      </c>
      <c r="AH53" s="64">
        <v>7504.5462646484375</v>
      </c>
      <c r="AI53" s="64">
        <v>49.32268555959066</v>
      </c>
      <c r="AK53" s="65">
        <v>38636</v>
      </c>
      <c r="AL53" s="64">
        <v>2171.4766248861947</v>
      </c>
      <c r="AM53" s="64">
        <v>5349.442138512929</v>
      </c>
      <c r="AO53" s="65">
        <v>38667</v>
      </c>
      <c r="AP53" s="64">
        <v>8196.5052490234375</v>
      </c>
      <c r="AQ53" s="64">
        <v>40.066991170247398</v>
      </c>
      <c r="AS53" s="65">
        <v>38697</v>
      </c>
      <c r="AT53" s="64">
        <v>7488.667317708333</v>
      </c>
      <c r="AU53" s="64">
        <v>47.800611654917397</v>
      </c>
    </row>
    <row r="54" spans="1:47" s="60" customFormat="1">
      <c r="A54" s="65">
        <v>38364</v>
      </c>
      <c r="B54" s="64">
        <v>-33.732061147689819</v>
      </c>
      <c r="C54" s="64">
        <v>6155.4309488932295</v>
      </c>
      <c r="E54" s="65">
        <v>38395</v>
      </c>
      <c r="F54" s="64">
        <v>-29.741785049438477</v>
      </c>
      <c r="G54" s="64">
        <v>6042.01708984375</v>
      </c>
      <c r="I54" s="65">
        <v>38423</v>
      </c>
      <c r="J54" s="64">
        <v>7918.7094930013018</v>
      </c>
      <c r="K54" s="64">
        <v>44.139472961425781</v>
      </c>
      <c r="M54" s="65">
        <v>38454</v>
      </c>
      <c r="N54" s="64">
        <v>7433.256673177083</v>
      </c>
      <c r="O54" s="64">
        <v>40.067004203796387</v>
      </c>
      <c r="Q54" s="65">
        <v>38484</v>
      </c>
      <c r="R54" s="64">
        <v>7812.6593017578125</v>
      </c>
      <c r="S54" s="64">
        <v>2498.8002996444702</v>
      </c>
      <c r="U54" s="65">
        <v>38515</v>
      </c>
      <c r="V54" s="64">
        <v>7330.8264770507812</v>
      </c>
      <c r="W54" s="64">
        <v>47.800611337025963</v>
      </c>
      <c r="Y54" s="65">
        <v>38545</v>
      </c>
      <c r="Z54" s="64">
        <v>7364.146891276042</v>
      </c>
      <c r="AA54" s="64">
        <v>-4.2782588849465055</v>
      </c>
      <c r="AC54" s="65">
        <v>38576</v>
      </c>
      <c r="AD54" s="64">
        <v>7521.8648071289062</v>
      </c>
      <c r="AE54" s="64">
        <v>48.376553058624268</v>
      </c>
      <c r="AG54" s="65">
        <v>38607</v>
      </c>
      <c r="AH54" s="64">
        <v>7528.487711588542</v>
      </c>
      <c r="AI54" s="64">
        <v>49.075860977172852</v>
      </c>
      <c r="AK54" s="65">
        <v>38637</v>
      </c>
      <c r="AL54" s="64">
        <v>7532.189860026042</v>
      </c>
      <c r="AM54" s="64">
        <v>49.816295305887856</v>
      </c>
      <c r="AO54" s="65">
        <v>38668</v>
      </c>
      <c r="AP54" s="64">
        <v>7364.146891276042</v>
      </c>
      <c r="AQ54" s="64">
        <v>-4.2782588849465055</v>
      </c>
      <c r="AS54" s="65">
        <v>38698</v>
      </c>
      <c r="AT54" s="64">
        <v>7460.9001261393232</v>
      </c>
      <c r="AU54" s="64">
        <v>48.335426330566406</v>
      </c>
    </row>
    <row r="55" spans="1:47" s="60" customFormat="1">
      <c r="A55" s="65">
        <v>38365</v>
      </c>
      <c r="B55" s="64">
        <v>-33.402970234553017</v>
      </c>
      <c r="C55" s="64">
        <v>6149.2604573567705</v>
      </c>
      <c r="E55" s="65">
        <v>38396</v>
      </c>
      <c r="F55" s="64">
        <v>-28.754592895507813</v>
      </c>
      <c r="G55" s="64">
        <v>6650.1806640625</v>
      </c>
      <c r="I55" s="65">
        <v>38424</v>
      </c>
      <c r="J55" s="64">
        <v>6557.1708326339722</v>
      </c>
      <c r="K55" s="64">
        <v>482.49091561635333</v>
      </c>
      <c r="M55" s="65">
        <v>38455</v>
      </c>
      <c r="N55" s="64">
        <v>7451.6857299804687</v>
      </c>
      <c r="O55" s="64">
        <v>40.272676626841225</v>
      </c>
      <c r="Q55" s="65">
        <v>38485</v>
      </c>
      <c r="R55" s="64">
        <v>7689.4140828450518</v>
      </c>
      <c r="S55" s="64">
        <v>48.787922700246177</v>
      </c>
      <c r="U55" s="65">
        <v>38516</v>
      </c>
      <c r="V55" s="64">
        <v>7432.5572306315107</v>
      </c>
      <c r="W55" s="64">
        <v>47.430354913075767</v>
      </c>
      <c r="Y55" s="65">
        <v>38546</v>
      </c>
      <c r="Z55" s="64">
        <v>-34.225690841674805</v>
      </c>
      <c r="AA55" s="64">
        <v>6734.2638142903643</v>
      </c>
      <c r="AC55" s="65">
        <v>38577</v>
      </c>
      <c r="AD55" s="64">
        <v>7546.7112833658857</v>
      </c>
      <c r="AE55" s="64">
        <v>48.29428688685099</v>
      </c>
      <c r="AG55" s="65">
        <v>38608</v>
      </c>
      <c r="AH55" s="64">
        <v>7521.8648071289062</v>
      </c>
      <c r="AI55" s="64">
        <v>48.376553058624268</v>
      </c>
      <c r="AK55" s="65">
        <v>38638</v>
      </c>
      <c r="AL55" s="64">
        <v>7553.2519327799482</v>
      </c>
      <c r="AM55" s="64">
        <v>49.199240366617836</v>
      </c>
      <c r="AO55" s="65">
        <v>38669</v>
      </c>
      <c r="AP55" s="64">
        <v>-34.225690841674805</v>
      </c>
      <c r="AQ55" s="64">
        <v>6734.2638142903643</v>
      </c>
      <c r="AS55" s="65">
        <v>38699</v>
      </c>
      <c r="AT55" s="64">
        <v>7364.146891276042</v>
      </c>
      <c r="AU55" s="64">
        <v>-4.2782588849465055</v>
      </c>
    </row>
    <row r="56" spans="1:47" s="60" customFormat="1">
      <c r="A56" s="65">
        <v>38366</v>
      </c>
      <c r="B56" s="64">
        <v>7270.2323201497393</v>
      </c>
      <c r="C56" s="64">
        <v>-4.0725871116543813</v>
      </c>
      <c r="E56" s="65">
        <v>38397</v>
      </c>
      <c r="F56" s="64">
        <v>8143.93310546875</v>
      </c>
      <c r="G56" s="64">
        <v>35.418659210205078</v>
      </c>
      <c r="I56" s="65">
        <v>38425</v>
      </c>
      <c r="J56" s="64">
        <v>3258.3872934182486</v>
      </c>
      <c r="K56" s="64">
        <v>3365.4246861139932</v>
      </c>
      <c r="M56" s="65">
        <v>38456</v>
      </c>
      <c r="N56" s="64">
        <v>7512.7324625651045</v>
      </c>
      <c r="O56" s="64">
        <v>42.658590952555336</v>
      </c>
      <c r="Q56" s="65">
        <v>38486</v>
      </c>
      <c r="R56" s="64">
        <v>7456.1696166992187</v>
      </c>
      <c r="S56" s="64">
        <v>48.088562647501625</v>
      </c>
      <c r="U56" s="65">
        <v>38517</v>
      </c>
      <c r="V56" s="64">
        <v>7425.7697347005205</v>
      </c>
      <c r="W56" s="64">
        <v>46.072865327199302</v>
      </c>
      <c r="Y56" s="65">
        <v>38547</v>
      </c>
      <c r="Z56" s="64">
        <v>0</v>
      </c>
      <c r="AA56" s="64">
        <v>0</v>
      </c>
      <c r="AC56" s="65">
        <v>38578</v>
      </c>
      <c r="AD56" s="64">
        <v>7488.667317708333</v>
      </c>
      <c r="AE56" s="64">
        <v>47.800611654917397</v>
      </c>
      <c r="AG56" s="65">
        <v>38609</v>
      </c>
      <c r="AH56" s="64">
        <v>7546.7112833658857</v>
      </c>
      <c r="AI56" s="64">
        <v>48.29428688685099</v>
      </c>
      <c r="AK56" s="65">
        <v>38639</v>
      </c>
      <c r="AL56" s="64">
        <v>7573.7791137695312</v>
      </c>
      <c r="AM56" s="64">
        <v>50.2688577969869</v>
      </c>
      <c r="AO56" s="65">
        <v>38670</v>
      </c>
      <c r="AP56" s="64">
        <v>0</v>
      </c>
      <c r="AQ56" s="64">
        <v>0</v>
      </c>
      <c r="AS56" s="65">
        <v>38700</v>
      </c>
      <c r="AT56" s="64">
        <v>-34.225690841674805</v>
      </c>
      <c r="AU56" s="64">
        <v>6734.2638142903643</v>
      </c>
    </row>
    <row r="57" spans="1:47" s="60" customFormat="1">
      <c r="A57" s="65">
        <v>38367</v>
      </c>
      <c r="B57" s="64">
        <v>7241.148763020833</v>
      </c>
      <c r="C57" s="64">
        <v>-4.8130478756502271</v>
      </c>
      <c r="E57" s="65">
        <v>38398</v>
      </c>
      <c r="F57" s="64">
        <v>8198.2333984375</v>
      </c>
      <c r="G57" s="64">
        <v>34.431308746337891</v>
      </c>
      <c r="I57" s="65">
        <v>38426</v>
      </c>
      <c r="J57" s="64">
        <v>7709.8176676432295</v>
      </c>
      <c r="K57" s="64">
        <v>42.617398579915367</v>
      </c>
      <c r="M57" s="65">
        <v>38457</v>
      </c>
      <c r="N57" s="64">
        <v>7455.7171630859375</v>
      </c>
      <c r="O57" s="64">
        <v>39.2853372891744</v>
      </c>
      <c r="Q57" s="65">
        <v>38487</v>
      </c>
      <c r="R57" s="64">
        <v>7456.1696166992187</v>
      </c>
      <c r="S57" s="64">
        <v>48.088562647501625</v>
      </c>
      <c r="U57" s="65">
        <v>38518</v>
      </c>
      <c r="V57" s="64">
        <v>7512.9381103515625</v>
      </c>
      <c r="W57" s="64">
        <v>45.332417329152427</v>
      </c>
      <c r="Y57" s="65">
        <v>38548</v>
      </c>
      <c r="Z57" s="64">
        <v>-33.896612962086998</v>
      </c>
      <c r="AA57" s="64">
        <v>6167.9775187174482</v>
      </c>
      <c r="AC57" s="65">
        <v>38579</v>
      </c>
      <c r="AD57" s="64">
        <v>7460.9001261393232</v>
      </c>
      <c r="AE57" s="64">
        <v>48.335426330566406</v>
      </c>
      <c r="AG57" s="65">
        <v>38610</v>
      </c>
      <c r="AH57" s="64">
        <v>7488.667317708333</v>
      </c>
      <c r="AI57" s="64">
        <v>47.800611654917397</v>
      </c>
      <c r="AK57" s="65">
        <v>38640</v>
      </c>
      <c r="AL57" s="64">
        <v>7504.5462646484375</v>
      </c>
      <c r="AM57" s="64">
        <v>49.32268555959066</v>
      </c>
      <c r="AO57" s="65">
        <v>38671</v>
      </c>
      <c r="AP57" s="64">
        <v>-33.896612962086998</v>
      </c>
      <c r="AQ57" s="64">
        <v>6167.9775187174482</v>
      </c>
      <c r="AS57" s="65">
        <v>38701</v>
      </c>
      <c r="AT57" s="64">
        <v>0</v>
      </c>
      <c r="AU57" s="64">
        <v>0</v>
      </c>
    </row>
    <row r="58" spans="1:47" s="60" customFormat="1">
      <c r="A58" s="65">
        <v>38368</v>
      </c>
      <c r="B58" s="64">
        <v>7277.801432291667</v>
      </c>
      <c r="C58" s="64">
        <v>-3.8668955359607935</v>
      </c>
      <c r="E58" s="65">
        <v>38399</v>
      </c>
      <c r="F58" s="64">
        <v>8099.50537109375</v>
      </c>
      <c r="G58" s="64">
        <v>36.405693054199219</v>
      </c>
      <c r="I58" s="65">
        <v>38427</v>
      </c>
      <c r="J58" s="64">
        <v>7465.466471354167</v>
      </c>
      <c r="K58" s="64">
        <v>44.180612723032631</v>
      </c>
      <c r="M58" s="65">
        <v>38458</v>
      </c>
      <c r="N58" s="64">
        <v>-27.191358009974163</v>
      </c>
      <c r="O58" s="64">
        <v>6302.4531656901045</v>
      </c>
      <c r="Q58" s="65">
        <v>38488</v>
      </c>
      <c r="R58" s="64">
        <v>7776.0067138671875</v>
      </c>
      <c r="S58" s="64">
        <v>48.088575522104897</v>
      </c>
      <c r="U58" s="65">
        <v>38519</v>
      </c>
      <c r="V58" s="64">
        <v>7511.9096883138018</v>
      </c>
      <c r="W58" s="64">
        <v>46.443082491556801</v>
      </c>
      <c r="Y58" s="65">
        <v>38549</v>
      </c>
      <c r="Z58" s="64">
        <v>8000.77734375</v>
      </c>
      <c r="AA58" s="64">
        <v>33.443958282470703</v>
      </c>
      <c r="AC58" s="65">
        <v>38580</v>
      </c>
      <c r="AD58" s="64">
        <v>7456.1696166992187</v>
      </c>
      <c r="AE58" s="64">
        <v>48.088562647501625</v>
      </c>
      <c r="AG58" s="65">
        <v>38611</v>
      </c>
      <c r="AH58" s="64">
        <v>7460.9001261393232</v>
      </c>
      <c r="AI58" s="64">
        <v>48.335426330566406</v>
      </c>
      <c r="AK58" s="65">
        <v>38641</v>
      </c>
      <c r="AL58" s="64">
        <v>7528.487711588542</v>
      </c>
      <c r="AM58" s="64">
        <v>49.075860977172852</v>
      </c>
      <c r="AO58" s="65">
        <v>38672</v>
      </c>
      <c r="AP58" s="64"/>
      <c r="AQ58" s="64"/>
      <c r="AS58" s="65">
        <v>38702</v>
      </c>
      <c r="AT58" s="64">
        <v>-20.362658500671387</v>
      </c>
      <c r="AU58" s="64">
        <v>-20.362658500671387</v>
      </c>
    </row>
    <row r="59" spans="1:47" s="60" customFormat="1">
      <c r="A59" s="65">
        <v>38369</v>
      </c>
      <c r="B59" s="64">
        <v>-32.662489811579384</v>
      </c>
      <c r="C59" s="64">
        <v>6142.925374348958</v>
      </c>
      <c r="E59" s="65">
        <v>38400</v>
      </c>
      <c r="F59" s="64">
        <v>7874.8985595703125</v>
      </c>
      <c r="G59" s="64">
        <v>35.500925381978355</v>
      </c>
      <c r="I59" s="65">
        <v>38428</v>
      </c>
      <c r="J59" s="64">
        <v>7725.0382283528643</v>
      </c>
      <c r="K59" s="64">
        <v>40.930844306945801</v>
      </c>
      <c r="M59" s="65">
        <v>38459</v>
      </c>
      <c r="N59" s="64">
        <v>2762.2390487194061</v>
      </c>
      <c r="O59" s="64">
        <v>3760.5004661877952</v>
      </c>
      <c r="Q59" s="65">
        <v>38489</v>
      </c>
      <c r="R59" s="64">
        <v>7810.273193359375</v>
      </c>
      <c r="S59" s="64">
        <v>49.034695148468018</v>
      </c>
      <c r="U59" s="65">
        <v>38520</v>
      </c>
      <c r="V59" s="64">
        <v>7725.0382283528643</v>
      </c>
      <c r="W59" s="64">
        <v>40.930844306945801</v>
      </c>
      <c r="Y59" s="65">
        <v>38550</v>
      </c>
      <c r="Z59" s="64">
        <v>2171.4766248861947</v>
      </c>
      <c r="AA59" s="64">
        <v>5349.442138512929</v>
      </c>
      <c r="AC59" s="65">
        <v>38581</v>
      </c>
      <c r="AD59" s="64">
        <v>7776.0067138671875</v>
      </c>
      <c r="AE59" s="64">
        <v>48.088575522104897</v>
      </c>
      <c r="AG59" s="65">
        <v>38612</v>
      </c>
      <c r="AH59" s="64"/>
      <c r="AI59" s="64"/>
      <c r="AK59" s="65">
        <v>38642</v>
      </c>
      <c r="AL59" s="64">
        <v>7521.8648071289062</v>
      </c>
      <c r="AM59" s="64">
        <v>48.376553058624268</v>
      </c>
      <c r="AO59" s="65">
        <v>38673</v>
      </c>
      <c r="AP59" s="64"/>
      <c r="AQ59" s="64"/>
      <c r="AS59" s="65">
        <v>38703</v>
      </c>
      <c r="AT59" s="64">
        <v>4461.7972284952803</v>
      </c>
      <c r="AU59" s="64">
        <v>3466.8263397216797</v>
      </c>
    </row>
    <row r="60" spans="1:47" s="60" customFormat="1">
      <c r="A60" s="65">
        <v>38370</v>
      </c>
      <c r="B60" s="64">
        <v>-30.317693869272869</v>
      </c>
      <c r="C60" s="64">
        <v>306.46734523773193</v>
      </c>
      <c r="E60" s="65">
        <v>38401</v>
      </c>
      <c r="F60" s="64">
        <v>8202.3465576171875</v>
      </c>
      <c r="G60" s="64">
        <v>39.449896653493248</v>
      </c>
      <c r="I60" s="65">
        <v>38429</v>
      </c>
      <c r="J60" s="64">
        <v>7682.99658203125</v>
      </c>
      <c r="K60" s="64">
        <v>40.725120226542153</v>
      </c>
      <c r="M60" s="65">
        <v>38460</v>
      </c>
      <c r="N60" s="64">
        <v>-27.191358009974163</v>
      </c>
      <c r="O60" s="64">
        <v>6302.4531656901045</v>
      </c>
      <c r="Q60" s="65">
        <v>38490</v>
      </c>
      <c r="R60" s="64">
        <v>7806.077392578125</v>
      </c>
      <c r="S60" s="64">
        <v>48.37651332219442</v>
      </c>
      <c r="U60" s="65">
        <v>38521</v>
      </c>
      <c r="V60" s="64">
        <v>7682.99658203125</v>
      </c>
      <c r="W60" s="64">
        <v>40.725120226542153</v>
      </c>
      <c r="Y60" s="65">
        <v>38551</v>
      </c>
      <c r="Z60" s="64">
        <v>7532.189860026042</v>
      </c>
      <c r="AA60" s="64">
        <v>49.816295305887856</v>
      </c>
      <c r="AC60" s="65">
        <v>38582</v>
      </c>
      <c r="AD60" s="64">
        <v>7810.273193359375</v>
      </c>
      <c r="AE60" s="64">
        <v>49.034695148468018</v>
      </c>
      <c r="AG60" s="65">
        <v>38613</v>
      </c>
      <c r="AH60" s="64"/>
      <c r="AI60" s="64"/>
      <c r="AK60" s="65">
        <v>38643</v>
      </c>
      <c r="AL60" s="64">
        <v>7546.7112833658857</v>
      </c>
      <c r="AM60" s="64">
        <v>48.29428688685099</v>
      </c>
      <c r="AO60" s="65">
        <v>38674</v>
      </c>
      <c r="AP60" s="64"/>
      <c r="AQ60" s="64"/>
      <c r="AS60" s="65">
        <v>38704</v>
      </c>
      <c r="AT60" s="64">
        <v>4461.7972284952803</v>
      </c>
      <c r="AU60" s="64">
        <v>3466.8263397216797</v>
      </c>
    </row>
    <row r="61" spans="1:47" s="60" customFormat="1">
      <c r="A61" s="65">
        <v>38371</v>
      </c>
      <c r="B61" s="64">
        <v>-30.317693869272869</v>
      </c>
      <c r="C61" s="64">
        <v>306.46734523773193</v>
      </c>
      <c r="E61" s="65">
        <v>38402</v>
      </c>
      <c r="F61" s="64">
        <v>8217.48486328125</v>
      </c>
      <c r="G61" s="64">
        <v>41.712471485137939</v>
      </c>
      <c r="I61" s="65">
        <v>38430</v>
      </c>
      <c r="J61" s="64">
        <v>7646.3438924153643</v>
      </c>
      <c r="K61" s="64">
        <v>42.494005839029946</v>
      </c>
      <c r="M61" s="65">
        <v>38461</v>
      </c>
      <c r="N61" s="64">
        <v>-27.355916500091553</v>
      </c>
      <c r="O61" s="64">
        <v>4959.5082955360413</v>
      </c>
      <c r="Q61" s="65">
        <v>38491</v>
      </c>
      <c r="R61" s="64">
        <v>0</v>
      </c>
      <c r="S61" s="64">
        <v>0</v>
      </c>
      <c r="U61" s="65">
        <v>38522</v>
      </c>
      <c r="V61" s="64">
        <v>7646.3438924153643</v>
      </c>
      <c r="W61" s="64">
        <v>42.494005839029946</v>
      </c>
      <c r="Y61" s="65">
        <v>38552</v>
      </c>
      <c r="Z61" s="64">
        <v>7553.2519327799482</v>
      </c>
      <c r="AA61" s="64">
        <v>49.199240366617836</v>
      </c>
      <c r="AC61" s="65">
        <v>38583</v>
      </c>
      <c r="AD61" s="64">
        <v>7806.077392578125</v>
      </c>
      <c r="AE61" s="64">
        <v>48.37651332219442</v>
      </c>
      <c r="AG61" s="65">
        <v>38614</v>
      </c>
      <c r="AH61" s="64"/>
      <c r="AI61" s="64"/>
      <c r="AK61" s="65">
        <v>38644</v>
      </c>
      <c r="AL61" s="64">
        <v>7488.667317708333</v>
      </c>
      <c r="AM61" s="64">
        <v>47.800611654917397</v>
      </c>
      <c r="AO61" s="65">
        <v>38675</v>
      </c>
      <c r="AP61" s="64">
        <v>8099.50537109375</v>
      </c>
      <c r="AQ61" s="64">
        <v>36.405693054199219</v>
      </c>
      <c r="AS61" s="65">
        <v>38705</v>
      </c>
      <c r="AT61" s="64">
        <v>8226.3293050130214</v>
      </c>
      <c r="AU61" s="64">
        <v>54.382518768310547</v>
      </c>
    </row>
    <row r="62" spans="1:47" s="60" customFormat="1">
      <c r="A62" s="65">
        <v>38372</v>
      </c>
      <c r="B62" s="64"/>
      <c r="C62" s="64"/>
      <c r="E62" s="65">
        <v>38403</v>
      </c>
      <c r="F62" s="64">
        <v>8196.5052490234375</v>
      </c>
      <c r="G62" s="64">
        <v>40.066991170247398</v>
      </c>
      <c r="I62" s="65">
        <v>38431</v>
      </c>
      <c r="J62" s="64">
        <v>7623.4308064778643</v>
      </c>
      <c r="K62" s="64">
        <v>42.000356515248619</v>
      </c>
      <c r="M62" s="65">
        <v>38462</v>
      </c>
      <c r="N62" s="64">
        <v>-27.438189347585041</v>
      </c>
      <c r="O62" s="64">
        <v>41.589012622833252</v>
      </c>
      <c r="Q62" s="65">
        <v>38492</v>
      </c>
      <c r="R62" s="64">
        <v>7922.310461956522</v>
      </c>
      <c r="S62" s="64">
        <v>51.773030985956609</v>
      </c>
      <c r="U62" s="65">
        <v>38523</v>
      </c>
      <c r="V62" s="64">
        <v>7623.4308064778643</v>
      </c>
      <c r="W62" s="64">
        <v>42.000356515248619</v>
      </c>
      <c r="Y62" s="65">
        <v>38553</v>
      </c>
      <c r="Z62" s="64">
        <v>7573.7791137695312</v>
      </c>
      <c r="AA62" s="64">
        <v>50.2688577969869</v>
      </c>
      <c r="AC62" s="65">
        <v>38584</v>
      </c>
      <c r="AD62" s="64">
        <v>0</v>
      </c>
      <c r="AE62" s="64">
        <v>0</v>
      </c>
      <c r="AG62" s="65">
        <v>38615</v>
      </c>
      <c r="AH62" s="64"/>
      <c r="AI62" s="64"/>
      <c r="AK62" s="65">
        <v>38645</v>
      </c>
      <c r="AL62" s="64">
        <v>7460.9001261393232</v>
      </c>
      <c r="AM62" s="64">
        <v>48.335426330566406</v>
      </c>
      <c r="AO62" s="65">
        <v>38676</v>
      </c>
      <c r="AP62" s="64">
        <v>7874.8985595703125</v>
      </c>
      <c r="AQ62" s="64">
        <v>35.500925381978355</v>
      </c>
      <c r="AS62" s="65">
        <v>38706</v>
      </c>
      <c r="AT62" s="64"/>
      <c r="AU62" s="64"/>
    </row>
    <row r="63" spans="1:47" s="60" customFormat="1">
      <c r="A63" s="65">
        <v>38373</v>
      </c>
      <c r="B63" s="64">
        <v>8014.7224527994795</v>
      </c>
      <c r="C63" s="64">
        <v>37.269653797149658</v>
      </c>
      <c r="E63" s="65">
        <v>38404</v>
      </c>
      <c r="F63" s="64">
        <v>8235.9553629557286</v>
      </c>
      <c r="G63" s="64">
        <v>38.09242057800293</v>
      </c>
      <c r="I63" s="65">
        <v>38432</v>
      </c>
      <c r="J63" s="64">
        <v>7747.9101765950518</v>
      </c>
      <c r="K63" s="64">
        <v>43.111087322235107</v>
      </c>
      <c r="M63" s="65">
        <v>38463</v>
      </c>
      <c r="N63" s="64">
        <v>-27.849546353022259</v>
      </c>
      <c r="O63" s="64">
        <v>42.082649230957031</v>
      </c>
      <c r="Q63" s="65">
        <v>38493</v>
      </c>
      <c r="R63" s="64">
        <v>0</v>
      </c>
      <c r="S63" s="64">
        <v>0</v>
      </c>
      <c r="U63" s="65">
        <v>38524</v>
      </c>
      <c r="V63" s="64">
        <v>7747.9101765950518</v>
      </c>
      <c r="W63" s="64">
        <v>43.111087322235107</v>
      </c>
      <c r="Y63" s="65">
        <v>38554</v>
      </c>
      <c r="Z63" s="64">
        <v>7504.5462646484375</v>
      </c>
      <c r="AA63" s="64">
        <v>49.32268555959066</v>
      </c>
      <c r="AC63" s="65">
        <v>38585</v>
      </c>
      <c r="AD63" s="64">
        <v>7922.310461956522</v>
      </c>
      <c r="AE63" s="64">
        <v>51.773030985956609</v>
      </c>
      <c r="AG63" s="65">
        <v>38616</v>
      </c>
      <c r="AH63" s="64"/>
      <c r="AI63" s="64"/>
      <c r="AK63" s="65">
        <v>38646</v>
      </c>
      <c r="AL63" s="64">
        <v>7456.1696166992187</v>
      </c>
      <c r="AM63" s="64">
        <v>48.088562647501625</v>
      </c>
      <c r="AO63" s="65">
        <v>38677</v>
      </c>
      <c r="AP63" s="64">
        <v>8202.3465576171875</v>
      </c>
      <c r="AQ63" s="64">
        <v>39.449896653493248</v>
      </c>
      <c r="AS63" s="65">
        <v>38707</v>
      </c>
      <c r="AT63" s="64">
        <v>0</v>
      </c>
      <c r="AU63" s="64">
        <v>0</v>
      </c>
    </row>
    <row r="64" spans="1:47" s="60" customFormat="1">
      <c r="A64" s="65">
        <v>38374</v>
      </c>
      <c r="B64" s="64">
        <v>8103.20751953125</v>
      </c>
      <c r="C64" s="64">
        <v>38.586016813913979</v>
      </c>
      <c r="E64" s="65">
        <v>38405</v>
      </c>
      <c r="F64" s="64">
        <v>8259.5268351236973</v>
      </c>
      <c r="G64" s="64">
        <v>41.177643140157066</v>
      </c>
      <c r="I64" s="65">
        <v>38433</v>
      </c>
      <c r="J64" s="64">
        <v>7823.1079305013018</v>
      </c>
      <c r="K64" s="64">
        <v>42.288321018218994</v>
      </c>
      <c r="M64" s="65">
        <v>38464</v>
      </c>
      <c r="N64" s="64">
        <v>-27.931832313537598</v>
      </c>
      <c r="O64" s="64">
        <v>40.31374979019165</v>
      </c>
      <c r="Q64" s="65">
        <v>38494</v>
      </c>
      <c r="R64" s="64">
        <v>0</v>
      </c>
      <c r="S64" s="64">
        <v>0</v>
      </c>
      <c r="U64" s="65">
        <v>38525</v>
      </c>
      <c r="V64" s="64">
        <v>7823.1079305013018</v>
      </c>
      <c r="W64" s="64">
        <v>42.288321018218994</v>
      </c>
      <c r="Y64" s="65">
        <v>38555</v>
      </c>
      <c r="Z64" s="64">
        <v>7528.487711588542</v>
      </c>
      <c r="AA64" s="64">
        <v>49.075860977172852</v>
      </c>
      <c r="AC64" s="65">
        <v>38586</v>
      </c>
      <c r="AD64" s="64">
        <v>8099.50537109375</v>
      </c>
      <c r="AE64" s="64">
        <v>36.405693054199219</v>
      </c>
      <c r="AG64" s="65">
        <v>38617</v>
      </c>
      <c r="AH64" s="64"/>
      <c r="AI64" s="64"/>
      <c r="AK64" s="65">
        <v>38647</v>
      </c>
      <c r="AL64" s="64">
        <v>7776.0067138671875</v>
      </c>
      <c r="AM64" s="64">
        <v>48.088575522104897</v>
      </c>
      <c r="AO64" s="65">
        <v>38678</v>
      </c>
      <c r="AP64" s="64">
        <v>8217.48486328125</v>
      </c>
      <c r="AQ64" s="64">
        <v>41.712471485137939</v>
      </c>
      <c r="AS64" s="65">
        <v>38708</v>
      </c>
      <c r="AT64" s="64">
        <v>0</v>
      </c>
      <c r="AU64" s="64">
        <v>0</v>
      </c>
    </row>
    <row r="65" spans="1:47" s="60" customFormat="1">
      <c r="A65" s="65">
        <v>38375</v>
      </c>
      <c r="B65" s="64">
        <v>8052.3215535481768</v>
      </c>
      <c r="C65" s="64">
        <v>38.832828521728516</v>
      </c>
      <c r="E65" s="65">
        <v>38406</v>
      </c>
      <c r="F65" s="64">
        <v>8270.0985310872402</v>
      </c>
      <c r="G65" s="64">
        <v>42.082662741343178</v>
      </c>
      <c r="I65" s="65">
        <v>38434</v>
      </c>
      <c r="J65" s="64">
        <v>7705.950764973958</v>
      </c>
      <c r="K65" s="64">
        <v>40.066924889882408</v>
      </c>
      <c r="M65" s="65">
        <v>38465</v>
      </c>
      <c r="N65" s="64">
        <v>-27.726120630900066</v>
      </c>
      <c r="O65" s="64">
        <v>42.288334369659424</v>
      </c>
      <c r="Q65" s="65">
        <v>38495</v>
      </c>
      <c r="R65" s="64">
        <v>0</v>
      </c>
      <c r="S65" s="64">
        <v>0</v>
      </c>
      <c r="U65" s="65">
        <v>38526</v>
      </c>
      <c r="V65" s="64">
        <v>7705.950764973958</v>
      </c>
      <c r="W65" s="64">
        <v>40.066924889882408</v>
      </c>
      <c r="Y65" s="65">
        <v>38556</v>
      </c>
      <c r="Z65" s="64">
        <v>7521.8648071289062</v>
      </c>
      <c r="AA65" s="64">
        <v>48.376553058624268</v>
      </c>
      <c r="AC65" s="65">
        <v>38587</v>
      </c>
      <c r="AD65" s="64">
        <v>7874.8985595703125</v>
      </c>
      <c r="AE65" s="64">
        <v>35.500925381978355</v>
      </c>
      <c r="AG65" s="65">
        <v>38618</v>
      </c>
      <c r="AH65" s="64"/>
      <c r="AI65" s="64"/>
      <c r="AK65" s="65">
        <v>38648</v>
      </c>
      <c r="AL65" s="64">
        <v>7810.273193359375</v>
      </c>
      <c r="AM65" s="64">
        <v>49.034695148468018</v>
      </c>
      <c r="AO65" s="65">
        <v>38679</v>
      </c>
      <c r="AP65" s="64">
        <v>8196.5052490234375</v>
      </c>
      <c r="AQ65" s="64">
        <v>40.066991170247398</v>
      </c>
      <c r="AS65" s="65">
        <v>38709</v>
      </c>
      <c r="AT65" s="64">
        <v>0</v>
      </c>
      <c r="AU65" s="64">
        <v>0</v>
      </c>
    </row>
    <row r="66" spans="1:47" s="60" customFormat="1">
      <c r="A66" s="65">
        <v>38376</v>
      </c>
      <c r="B66" s="64">
        <v>8048.3312581380205</v>
      </c>
      <c r="C66" s="64">
        <v>35.829884688059487</v>
      </c>
      <c r="E66" s="65">
        <v>38407</v>
      </c>
      <c r="F66" s="64">
        <v>8175.7723388671875</v>
      </c>
      <c r="G66" s="64">
        <v>42.370560169219971</v>
      </c>
      <c r="I66" s="65">
        <v>38435</v>
      </c>
      <c r="J66" s="64">
        <v>7609.6914265950518</v>
      </c>
      <c r="K66" s="64">
        <v>39.90245850880941</v>
      </c>
      <c r="M66" s="65">
        <v>38466</v>
      </c>
      <c r="N66" s="64">
        <v>-27.808426459630329</v>
      </c>
      <c r="O66" s="64">
        <v>42.370573997497559</v>
      </c>
      <c r="Q66" s="65">
        <v>38496</v>
      </c>
      <c r="R66" s="64"/>
      <c r="S66" s="64"/>
      <c r="U66" s="65">
        <v>38527</v>
      </c>
      <c r="V66" s="64">
        <v>7609.6914265950518</v>
      </c>
      <c r="W66" s="64">
        <v>39.90245850880941</v>
      </c>
      <c r="Y66" s="65">
        <v>38557</v>
      </c>
      <c r="Z66" s="64">
        <v>7546.7112833658857</v>
      </c>
      <c r="AA66" s="64">
        <v>48.29428688685099</v>
      </c>
      <c r="AC66" s="65">
        <v>38588</v>
      </c>
      <c r="AD66" s="64">
        <v>8202.3465576171875</v>
      </c>
      <c r="AE66" s="64">
        <v>39.449896653493248</v>
      </c>
      <c r="AG66" s="65">
        <v>38619</v>
      </c>
      <c r="AH66" s="64"/>
      <c r="AI66" s="64"/>
      <c r="AK66" s="65">
        <v>38649</v>
      </c>
      <c r="AL66" s="64">
        <v>7806.077392578125</v>
      </c>
      <c r="AM66" s="64">
        <v>48.37651332219442</v>
      </c>
      <c r="AO66" s="65">
        <v>38680</v>
      </c>
      <c r="AP66" s="64"/>
      <c r="AQ66" s="64"/>
      <c r="AS66" s="65">
        <v>38710</v>
      </c>
      <c r="AT66" s="64">
        <v>7969.5134480794268</v>
      </c>
      <c r="AU66" s="64">
        <v>53.354106426239014</v>
      </c>
    </row>
    <row r="67" spans="1:47" s="60" customFormat="1">
      <c r="A67" s="65">
        <v>38377</v>
      </c>
      <c r="B67" s="64">
        <v>8076.5921834309893</v>
      </c>
      <c r="C67" s="64">
        <v>36.529179890950523</v>
      </c>
      <c r="E67" s="65">
        <v>38408</v>
      </c>
      <c r="F67" s="64">
        <v>8119.6619262695312</v>
      </c>
      <c r="G67" s="64">
        <v>39.655608177185059</v>
      </c>
      <c r="I67" s="65">
        <v>38436</v>
      </c>
      <c r="J67" s="64">
        <v>7639.5976359049482</v>
      </c>
      <c r="K67" s="64">
        <v>41.259881973266602</v>
      </c>
      <c r="M67" s="65">
        <v>38467</v>
      </c>
      <c r="N67" s="64">
        <v>-27.314783652623493</v>
      </c>
      <c r="O67" s="64">
        <v>42.946528911590576</v>
      </c>
      <c r="Q67" s="65">
        <v>38497</v>
      </c>
      <c r="R67" s="64"/>
      <c r="S67" s="64"/>
      <c r="U67" s="65">
        <v>38528</v>
      </c>
      <c r="V67" s="64">
        <v>7639.5976359049482</v>
      </c>
      <c r="W67" s="64">
        <v>41.259881973266602</v>
      </c>
      <c r="Y67" s="65">
        <v>38558</v>
      </c>
      <c r="Z67" s="64">
        <v>7488.667317708333</v>
      </c>
      <c r="AA67" s="64">
        <v>47.800611654917397</v>
      </c>
      <c r="AC67" s="65">
        <v>38589</v>
      </c>
      <c r="AD67" s="64">
        <v>8217.48486328125</v>
      </c>
      <c r="AE67" s="64">
        <v>41.712471485137939</v>
      </c>
      <c r="AG67" s="65">
        <v>38620</v>
      </c>
      <c r="AH67" s="64"/>
      <c r="AI67" s="64"/>
      <c r="AK67" s="65">
        <v>38650</v>
      </c>
      <c r="AL67" s="64">
        <v>0</v>
      </c>
      <c r="AM67" s="64">
        <v>0</v>
      </c>
      <c r="AO67" s="65">
        <v>38681</v>
      </c>
      <c r="AP67" s="64"/>
      <c r="AQ67" s="64"/>
      <c r="AS67" s="65">
        <v>38711</v>
      </c>
      <c r="AT67" s="64">
        <v>7970.4185180664062</v>
      </c>
      <c r="AU67" s="64">
        <v>53.271840413411461</v>
      </c>
    </row>
    <row r="68" spans="1:47" s="60" customFormat="1">
      <c r="A68" s="65">
        <v>38378</v>
      </c>
      <c r="B68" s="64">
        <v>8138.4616495768232</v>
      </c>
      <c r="C68" s="64">
        <v>40.231497128804527</v>
      </c>
      <c r="E68" s="65">
        <v>38409</v>
      </c>
      <c r="F68" s="64">
        <v>8134.841389973958</v>
      </c>
      <c r="G68" s="64">
        <v>40.396107991536461</v>
      </c>
      <c r="I68" s="65">
        <v>38437</v>
      </c>
      <c r="J68" s="64">
        <v>7560.327311197917</v>
      </c>
      <c r="K68" s="64">
        <v>40.190344492594399</v>
      </c>
      <c r="M68" s="65">
        <v>38468</v>
      </c>
      <c r="N68" s="64">
        <v>-27.685014247894287</v>
      </c>
      <c r="O68" s="64">
        <v>819.27596759796143</v>
      </c>
      <c r="Q68" s="65">
        <v>38498</v>
      </c>
      <c r="R68" s="64">
        <v>7424.3710734049482</v>
      </c>
      <c r="S68" s="64">
        <v>47.101263840993248</v>
      </c>
      <c r="U68" s="65">
        <v>38529</v>
      </c>
      <c r="V68" s="64">
        <v>7560.327311197917</v>
      </c>
      <c r="W68" s="64">
        <v>40.190344492594399</v>
      </c>
      <c r="Y68" s="65">
        <v>38559</v>
      </c>
      <c r="Z68" s="64">
        <v>7460.9001261393232</v>
      </c>
      <c r="AA68" s="64">
        <v>48.335426330566406</v>
      </c>
      <c r="AC68" s="65">
        <v>38590</v>
      </c>
      <c r="AD68" s="64">
        <v>8196.5052490234375</v>
      </c>
      <c r="AE68" s="64">
        <v>40.066991170247398</v>
      </c>
      <c r="AG68" s="65">
        <v>38621</v>
      </c>
      <c r="AH68" s="64"/>
      <c r="AI68" s="64"/>
      <c r="AK68" s="65">
        <v>38651</v>
      </c>
      <c r="AL68" s="64">
        <v>7922.310461956522</v>
      </c>
      <c r="AM68" s="64">
        <v>51.773030985956609</v>
      </c>
      <c r="AO68" s="65">
        <v>38682</v>
      </c>
      <c r="AP68" s="64"/>
      <c r="AQ68" s="64"/>
      <c r="AS68" s="65">
        <v>38712</v>
      </c>
      <c r="AT68" s="64"/>
      <c r="AU68" s="64"/>
    </row>
    <row r="69" spans="1:47" s="60" customFormat="1">
      <c r="A69" s="65">
        <v>38379</v>
      </c>
      <c r="B69" s="64">
        <v>8112.34033203125</v>
      </c>
      <c r="C69" s="64">
        <v>35.418659210205078</v>
      </c>
      <c r="E69" s="65">
        <v>38410</v>
      </c>
      <c r="F69" s="64">
        <v>8246.6507771809902</v>
      </c>
      <c r="G69" s="64">
        <v>39.408756891886391</v>
      </c>
      <c r="I69" s="65">
        <v>38438</v>
      </c>
      <c r="J69" s="64">
        <v>7481.2218831380205</v>
      </c>
      <c r="K69" s="64">
        <v>40.560640017191567</v>
      </c>
      <c r="M69" s="65">
        <v>38469</v>
      </c>
      <c r="N69" s="64">
        <v>-27.273630698521931</v>
      </c>
      <c r="O69" s="64">
        <v>48.664503892262779</v>
      </c>
      <c r="Q69" s="65">
        <v>38499</v>
      </c>
      <c r="R69" s="64">
        <v>7435.7247924804687</v>
      </c>
      <c r="S69" s="64">
        <v>47.924029668172203</v>
      </c>
      <c r="U69" s="65">
        <v>38530</v>
      </c>
      <c r="V69" s="64">
        <v>7481.2218831380205</v>
      </c>
      <c r="W69" s="64">
        <v>40.560640017191567</v>
      </c>
      <c r="Y69" s="65">
        <v>38560</v>
      </c>
      <c r="Z69" s="64">
        <v>7433.256673177083</v>
      </c>
      <c r="AA69" s="64">
        <v>40.067004203796387</v>
      </c>
      <c r="AC69" s="65">
        <v>38591</v>
      </c>
      <c r="AD69" s="64"/>
      <c r="AE69" s="64"/>
      <c r="AG69" s="65">
        <v>38622</v>
      </c>
      <c r="AH69" s="64"/>
      <c r="AI69" s="64"/>
      <c r="AK69" s="65">
        <v>38652</v>
      </c>
      <c r="AL69" s="64">
        <v>7364.146891276042</v>
      </c>
      <c r="AM69" s="64">
        <v>-4.2782588849465055</v>
      </c>
      <c r="AO69" s="65">
        <v>38683</v>
      </c>
      <c r="AP69" s="64"/>
      <c r="AQ69" s="64"/>
      <c r="AS69" s="65">
        <v>38713</v>
      </c>
      <c r="AT69" s="64">
        <v>0</v>
      </c>
      <c r="AU69" s="64">
        <v>0</v>
      </c>
    </row>
    <row r="70" spans="1:47" s="60" customFormat="1">
      <c r="A70" s="65">
        <v>38380</v>
      </c>
      <c r="B70" s="64">
        <v>8141.958984375</v>
      </c>
      <c r="C70" s="64">
        <v>34.431308746337891</v>
      </c>
      <c r="E70" s="65">
        <v>38411</v>
      </c>
      <c r="F70" s="64">
        <v>8163.0199991861982</v>
      </c>
      <c r="G70" s="64">
        <v>40.272610187530518</v>
      </c>
      <c r="I70" s="65">
        <v>38439</v>
      </c>
      <c r="J70" s="64">
        <v>7424.1242879231768</v>
      </c>
      <c r="K70" s="64">
        <v>40.684059143066406</v>
      </c>
      <c r="M70" s="65">
        <v>38470</v>
      </c>
      <c r="N70" s="64">
        <v>-27.685007572174072</v>
      </c>
      <c r="O70" s="64">
        <v>2939.7844220797219</v>
      </c>
      <c r="Q70" s="65">
        <v>38500</v>
      </c>
      <c r="R70" s="64">
        <v>7433.864618716033</v>
      </c>
      <c r="S70" s="64">
        <v>47.394616666047469</v>
      </c>
      <c r="U70" s="65">
        <v>38531</v>
      </c>
      <c r="V70" s="64">
        <v>7424.1242879231768</v>
      </c>
      <c r="W70" s="64">
        <v>40.684059143066406</v>
      </c>
      <c r="Y70" s="65">
        <v>38561</v>
      </c>
      <c r="Z70" s="64">
        <v>7451.6857299804687</v>
      </c>
      <c r="AA70" s="64">
        <v>40.272676626841225</v>
      </c>
      <c r="AC70" s="65">
        <v>38592</v>
      </c>
      <c r="AD70" s="64"/>
      <c r="AE70" s="64"/>
      <c r="AG70" s="65">
        <v>38623</v>
      </c>
      <c r="AH70" s="64"/>
      <c r="AI70" s="64"/>
      <c r="AK70" s="65">
        <v>38653</v>
      </c>
      <c r="AL70" s="64">
        <v>-34.225690841674805</v>
      </c>
      <c r="AM70" s="64">
        <v>6734.2638142903643</v>
      </c>
      <c r="AO70" s="65">
        <v>38684</v>
      </c>
      <c r="AP70" s="64">
        <v>7433.256673177083</v>
      </c>
      <c r="AQ70" s="64">
        <v>40.067004203796387</v>
      </c>
      <c r="AS70" s="65">
        <v>38714</v>
      </c>
      <c r="AT70" s="64">
        <v>8201.1943359375</v>
      </c>
      <c r="AU70" s="64">
        <v>52.202369689941406</v>
      </c>
    </row>
    <row r="71" spans="1:47" s="60" customFormat="1">
      <c r="A71" s="65">
        <v>38381</v>
      </c>
      <c r="B71" s="64">
        <v>7964.24755859375</v>
      </c>
      <c r="C71" s="64">
        <v>34.431308746337891</v>
      </c>
      <c r="E71" s="65"/>
      <c r="F71" s="64"/>
      <c r="G71" s="64"/>
      <c r="I71" s="65">
        <v>38440</v>
      </c>
      <c r="J71" s="64">
        <v>7588.506022135417</v>
      </c>
      <c r="K71" s="64">
        <v>42.782036622365318</v>
      </c>
      <c r="M71" s="65">
        <v>38471</v>
      </c>
      <c r="N71" s="64">
        <v>-26.821121215820313</v>
      </c>
      <c r="O71" s="64">
        <v>6995.851236979167</v>
      </c>
      <c r="Q71" s="65">
        <v>38501</v>
      </c>
      <c r="R71" s="64">
        <v>7491.6292928059893</v>
      </c>
      <c r="S71" s="64">
        <v>47.841777165730797</v>
      </c>
      <c r="U71" s="65">
        <v>38532</v>
      </c>
      <c r="V71" s="64">
        <v>7588.506022135417</v>
      </c>
      <c r="W71" s="64">
        <v>42.782036622365318</v>
      </c>
      <c r="Y71" s="65">
        <v>38562</v>
      </c>
      <c r="Z71" s="64">
        <v>7512.7324625651045</v>
      </c>
      <c r="AA71" s="64">
        <v>42.658590952555336</v>
      </c>
      <c r="AC71" s="65">
        <v>38593</v>
      </c>
      <c r="AD71" s="64"/>
      <c r="AE71" s="64"/>
      <c r="AG71" s="65">
        <v>38624</v>
      </c>
      <c r="AH71" s="64"/>
      <c r="AI71" s="64"/>
      <c r="AK71" s="65">
        <v>38654</v>
      </c>
      <c r="AL71" s="64">
        <v>0</v>
      </c>
      <c r="AM71" s="64">
        <v>0</v>
      </c>
      <c r="AO71" s="65">
        <v>38685</v>
      </c>
      <c r="AP71" s="64">
        <v>7451.6857299804687</v>
      </c>
      <c r="AQ71" s="64">
        <v>40.272676626841225</v>
      </c>
      <c r="AS71" s="65">
        <v>38715</v>
      </c>
      <c r="AT71" s="64">
        <v>0</v>
      </c>
      <c r="AU71" s="64">
        <v>0</v>
      </c>
    </row>
    <row r="72" spans="1:47" s="60" customFormat="1">
      <c r="A72" s="65">
        <v>38382</v>
      </c>
      <c r="B72" s="64">
        <v>8100.49169921875</v>
      </c>
      <c r="C72" s="64">
        <v>37.393047332763672</v>
      </c>
      <c r="E72" s="65"/>
      <c r="F72" s="64"/>
      <c r="G72" s="64"/>
      <c r="I72" s="65">
        <v>38441</v>
      </c>
      <c r="J72" s="64">
        <v>7785.9204508463545</v>
      </c>
      <c r="K72" s="64">
        <v>41.301048437754311</v>
      </c>
      <c r="M72" s="65">
        <v>38472</v>
      </c>
      <c r="N72" s="64">
        <v>-27.643887599309284</v>
      </c>
      <c r="O72" s="64">
        <v>6967.3437093098955</v>
      </c>
      <c r="Q72" s="65">
        <v>38502</v>
      </c>
      <c r="R72" s="64">
        <v>7491.6292928059893</v>
      </c>
      <c r="S72" s="64">
        <v>47.841777165730797</v>
      </c>
      <c r="U72" s="65">
        <v>38533</v>
      </c>
      <c r="V72" s="64">
        <v>7785.9204508463545</v>
      </c>
      <c r="W72" s="64">
        <v>41.301048437754311</v>
      </c>
      <c r="Y72" s="65">
        <v>38563</v>
      </c>
      <c r="Z72" s="64">
        <v>7785.9204508463545</v>
      </c>
      <c r="AA72" s="64">
        <v>41.301048437754311</v>
      </c>
      <c r="AC72" s="65">
        <v>38594</v>
      </c>
      <c r="AD72" s="64"/>
      <c r="AE72" s="64"/>
      <c r="AG72" s="65">
        <v>38625</v>
      </c>
      <c r="AH72" s="64"/>
      <c r="AI72" s="64"/>
      <c r="AK72" s="65">
        <v>38655</v>
      </c>
      <c r="AL72" s="64">
        <v>-33.896612962086998</v>
      </c>
      <c r="AM72" s="64">
        <v>6167.9775187174482</v>
      </c>
      <c r="AO72" s="65">
        <v>38686</v>
      </c>
      <c r="AP72" s="64">
        <v>7512.7324625651045</v>
      </c>
      <c r="AQ72" s="64">
        <v>42.658590952555336</v>
      </c>
      <c r="AS72" s="65">
        <v>38716</v>
      </c>
      <c r="AT72" s="64">
        <v>2120.4263172944388</v>
      </c>
      <c r="AU72" s="64">
        <v>5376.3040922482805</v>
      </c>
    </row>
    <row r="73" spans="1:47" s="60" customFormat="1">
      <c r="A73" s="65">
        <v>38383</v>
      </c>
      <c r="B73" s="64">
        <v>8100.49169921875</v>
      </c>
      <c r="C73" s="64">
        <v>37.393047332763672</v>
      </c>
      <c r="E73" s="65"/>
      <c r="F73" s="64"/>
      <c r="G73" s="64"/>
      <c r="I73" s="65">
        <v>38442</v>
      </c>
      <c r="J73" s="64">
        <v>7771.522705078125</v>
      </c>
      <c r="K73" s="64">
        <v>41.547899564107261</v>
      </c>
      <c r="M73" s="65"/>
      <c r="N73" s="64"/>
      <c r="O73" s="64"/>
      <c r="Q73" s="65">
        <v>38503</v>
      </c>
      <c r="R73" s="64">
        <v>1925.5620842774708</v>
      </c>
      <c r="S73" s="64">
        <v>5125.0829965273542</v>
      </c>
      <c r="U73" s="69"/>
      <c r="V73" s="64"/>
      <c r="W73" s="64"/>
      <c r="Y73" s="65">
        <v>38564</v>
      </c>
      <c r="Z73" s="64">
        <v>7771.522705078125</v>
      </c>
      <c r="AA73" s="64">
        <v>41.547899564107261</v>
      </c>
      <c r="AC73" s="65">
        <v>38595</v>
      </c>
      <c r="AD73" s="64"/>
      <c r="AE73" s="64"/>
      <c r="AG73" s="69"/>
      <c r="AH73" s="69"/>
      <c r="AI73" s="69"/>
      <c r="AK73" s="65">
        <v>38656</v>
      </c>
      <c r="AL73" s="64"/>
      <c r="AM73" s="64"/>
      <c r="AO73" s="69"/>
      <c r="AP73" s="69"/>
      <c r="AQ73" s="69"/>
      <c r="AS73" s="65">
        <v>38717</v>
      </c>
      <c r="AT73" s="64">
        <v>8170.6302490234375</v>
      </c>
      <c r="AU73" s="64">
        <v>54.752670447031655</v>
      </c>
    </row>
    <row r="74" spans="1:47" s="60" customFormat="1">
      <c r="A74" s="60" t="s">
        <v>40</v>
      </c>
      <c r="B74" s="87"/>
      <c r="C74" s="69">
        <v>0.92589057506281247</v>
      </c>
      <c r="E74" s="60" t="s">
        <v>40</v>
      </c>
      <c r="G74" s="69">
        <v>1</v>
      </c>
      <c r="I74" s="60" t="s">
        <v>40</v>
      </c>
      <c r="K74" s="69">
        <v>1</v>
      </c>
      <c r="M74" s="60" t="s">
        <v>40</v>
      </c>
      <c r="O74" s="69">
        <v>0.88334547940272257</v>
      </c>
      <c r="Q74" s="60" t="s">
        <v>40</v>
      </c>
      <c r="S74" s="69">
        <v>0</v>
      </c>
      <c r="U74" s="60" t="s">
        <v>40</v>
      </c>
      <c r="W74" s="69">
        <v>1.3550507930793708E-3</v>
      </c>
      <c r="Y74" s="60" t="s">
        <v>40</v>
      </c>
      <c r="AA74" s="69">
        <v>0.21390026406688101</v>
      </c>
      <c r="AC74" s="60" t="s">
        <v>40</v>
      </c>
      <c r="AE74" s="69">
        <v>0.9837305989335573</v>
      </c>
      <c r="AG74" s="60" t="s">
        <v>40</v>
      </c>
      <c r="AI74" s="69">
        <v>0.14062254290914894</v>
      </c>
      <c r="AK74" s="69" t="s">
        <v>40</v>
      </c>
      <c r="AL74" s="69"/>
      <c r="AM74" s="69">
        <v>0.41896363464755326</v>
      </c>
      <c r="AO74" s="60" t="s">
        <v>40</v>
      </c>
      <c r="AQ74" s="89">
        <v>0.13744477817572928</v>
      </c>
      <c r="AS74" s="60" t="s">
        <v>40</v>
      </c>
      <c r="AU74" s="89">
        <v>0.12015645716434829</v>
      </c>
    </row>
    <row r="75" spans="1:47" s="60" customFormat="1">
      <c r="A75" s="60" t="s">
        <v>41</v>
      </c>
      <c r="B75" s="87"/>
      <c r="E75" s="60" t="s">
        <v>41</v>
      </c>
      <c r="I75" s="60" t="s">
        <v>41</v>
      </c>
      <c r="M75" s="60" t="s">
        <v>41</v>
      </c>
      <c r="Q75" s="60" t="s">
        <v>41</v>
      </c>
      <c r="U75" s="60" t="s">
        <v>41</v>
      </c>
      <c r="Y75" s="60" t="s">
        <v>41</v>
      </c>
      <c r="AC75" s="60" t="s">
        <v>41</v>
      </c>
      <c r="AG75" s="60" t="s">
        <v>41</v>
      </c>
      <c r="AK75" s="60" t="s">
        <v>41</v>
      </c>
      <c r="AO75" s="60" t="s">
        <v>41</v>
      </c>
      <c r="AS75" s="60" t="s">
        <v>41</v>
      </c>
    </row>
    <row r="77" spans="1:47">
      <c r="A77" s="320" t="s">
        <v>9</v>
      </c>
      <c r="B77" s="61" t="s">
        <v>25</v>
      </c>
      <c r="C77" s="61" t="s">
        <v>35</v>
      </c>
      <c r="E77" s="320" t="s">
        <v>9</v>
      </c>
      <c r="F77" s="61" t="s">
        <v>25</v>
      </c>
      <c r="G77" s="61" t="s">
        <v>35</v>
      </c>
      <c r="I77" s="320" t="s">
        <v>9</v>
      </c>
      <c r="J77" s="61" t="s">
        <v>25</v>
      </c>
      <c r="K77" s="61" t="s">
        <v>35</v>
      </c>
      <c r="M77" s="320" t="s">
        <v>9</v>
      </c>
      <c r="N77" s="61" t="s">
        <v>25</v>
      </c>
      <c r="O77" s="61" t="s">
        <v>35</v>
      </c>
      <c r="Q77" s="320" t="s">
        <v>9</v>
      </c>
      <c r="R77" s="61" t="s">
        <v>25</v>
      </c>
      <c r="S77" s="61" t="s">
        <v>36</v>
      </c>
      <c r="U77" s="320" t="s">
        <v>9</v>
      </c>
      <c r="V77" s="61" t="s">
        <v>25</v>
      </c>
      <c r="W77" s="61" t="s">
        <v>36</v>
      </c>
      <c r="Y77" s="320" t="s">
        <v>9</v>
      </c>
      <c r="Z77" s="61" t="s">
        <v>25</v>
      </c>
      <c r="AA77" s="61" t="s">
        <v>36</v>
      </c>
      <c r="AC77" s="322" t="s">
        <v>9</v>
      </c>
      <c r="AD77" s="61" t="s">
        <v>25</v>
      </c>
      <c r="AE77" s="61" t="s">
        <v>36</v>
      </c>
      <c r="AG77" s="322" t="s">
        <v>9</v>
      </c>
      <c r="AH77" s="61" t="s">
        <v>25</v>
      </c>
      <c r="AI77" s="61" t="s">
        <v>36</v>
      </c>
      <c r="AK77" s="322" t="s">
        <v>9</v>
      </c>
      <c r="AL77" s="61" t="s">
        <v>25</v>
      </c>
      <c r="AM77" s="61" t="s">
        <v>36</v>
      </c>
      <c r="AO77" s="322" t="s">
        <v>9</v>
      </c>
      <c r="AP77" s="61" t="s">
        <v>25</v>
      </c>
      <c r="AQ77" s="61" t="s">
        <v>36</v>
      </c>
      <c r="AS77" s="322" t="s">
        <v>9</v>
      </c>
      <c r="AT77" s="61" t="s">
        <v>25</v>
      </c>
      <c r="AU77" s="61" t="s">
        <v>36</v>
      </c>
    </row>
    <row r="78" spans="1:47">
      <c r="A78" s="321"/>
      <c r="B78" s="61" t="s">
        <v>37</v>
      </c>
      <c r="C78" s="61" t="s">
        <v>38</v>
      </c>
      <c r="E78" s="321"/>
      <c r="F78" s="61" t="s">
        <v>37</v>
      </c>
      <c r="G78" s="61" t="s">
        <v>38</v>
      </c>
      <c r="I78" s="321"/>
      <c r="J78" s="61" t="s">
        <v>37</v>
      </c>
      <c r="K78" s="61" t="s">
        <v>38</v>
      </c>
      <c r="M78" s="321"/>
      <c r="N78" s="61" t="s">
        <v>37</v>
      </c>
      <c r="O78" s="61" t="s">
        <v>38</v>
      </c>
      <c r="Q78" s="321"/>
      <c r="R78" s="61" t="s">
        <v>37</v>
      </c>
      <c r="S78" s="61" t="s">
        <v>38</v>
      </c>
      <c r="U78" s="321"/>
      <c r="V78" s="61" t="s">
        <v>37</v>
      </c>
      <c r="W78" s="61" t="s">
        <v>38</v>
      </c>
      <c r="Y78" s="321"/>
      <c r="Z78" s="61" t="s">
        <v>37</v>
      </c>
      <c r="AA78" s="61" t="s">
        <v>38</v>
      </c>
      <c r="AC78" s="322"/>
      <c r="AD78" s="61" t="s">
        <v>37</v>
      </c>
      <c r="AE78" s="61" t="s">
        <v>38</v>
      </c>
      <c r="AG78" s="322"/>
      <c r="AH78" s="61" t="s">
        <v>37</v>
      </c>
      <c r="AI78" s="61" t="s">
        <v>38</v>
      </c>
      <c r="AK78" s="322"/>
      <c r="AL78" s="61" t="s">
        <v>37</v>
      </c>
      <c r="AM78" s="61" t="s">
        <v>38</v>
      </c>
      <c r="AO78" s="322"/>
      <c r="AP78" s="61" t="s">
        <v>37</v>
      </c>
      <c r="AQ78" s="61" t="s">
        <v>38</v>
      </c>
      <c r="AS78" s="322"/>
      <c r="AT78" s="61" t="s">
        <v>37</v>
      </c>
      <c r="AU78" s="61" t="s">
        <v>38</v>
      </c>
    </row>
    <row r="79" spans="1:47">
      <c r="A79" s="61"/>
      <c r="B79" s="61" t="s">
        <v>39</v>
      </c>
      <c r="C79" s="61" t="s">
        <v>39</v>
      </c>
      <c r="E79" s="61"/>
      <c r="F79" s="61" t="s">
        <v>39</v>
      </c>
      <c r="G79" s="61" t="s">
        <v>39</v>
      </c>
      <c r="I79" s="61"/>
      <c r="J79" s="61" t="s">
        <v>39</v>
      </c>
      <c r="K79" s="61" t="s">
        <v>39</v>
      </c>
      <c r="M79" s="61"/>
      <c r="N79" s="61" t="s">
        <v>39</v>
      </c>
      <c r="O79" s="61" t="s">
        <v>39</v>
      </c>
      <c r="Q79" s="61"/>
      <c r="R79" s="61" t="s">
        <v>39</v>
      </c>
      <c r="S79" s="61" t="s">
        <v>39</v>
      </c>
      <c r="U79" s="61"/>
      <c r="V79" s="61" t="s">
        <v>39</v>
      </c>
      <c r="W79" s="61" t="s">
        <v>39</v>
      </c>
      <c r="Y79" s="61"/>
      <c r="Z79" s="61" t="s">
        <v>39</v>
      </c>
      <c r="AA79" s="61" t="s">
        <v>39</v>
      </c>
      <c r="AC79" s="61"/>
      <c r="AD79" s="61" t="s">
        <v>39</v>
      </c>
      <c r="AE79" s="61" t="s">
        <v>39</v>
      </c>
      <c r="AG79" s="61"/>
      <c r="AH79" s="61" t="s">
        <v>39</v>
      </c>
      <c r="AI79" s="61" t="s">
        <v>39</v>
      </c>
      <c r="AK79" s="61"/>
      <c r="AL79" s="61" t="s">
        <v>39</v>
      </c>
      <c r="AM79" s="61" t="s">
        <v>39</v>
      </c>
      <c r="AO79" s="61"/>
      <c r="AP79" s="61" t="s">
        <v>39</v>
      </c>
      <c r="AQ79" s="61" t="s">
        <v>39</v>
      </c>
      <c r="AS79" s="61"/>
      <c r="AT79" s="61" t="s">
        <v>39</v>
      </c>
      <c r="AU79" s="61" t="s">
        <v>39</v>
      </c>
    </row>
    <row r="80" spans="1:47">
      <c r="A80" s="62">
        <v>38718</v>
      </c>
      <c r="B80" s="63">
        <v>8190.7734917534726</v>
      </c>
      <c r="C80" s="63">
        <v>55.822252485487198</v>
      </c>
      <c r="E80" s="62">
        <v>38749</v>
      </c>
      <c r="F80" s="63">
        <v>8379.8098958333339</v>
      </c>
      <c r="G80" s="63">
        <v>54.917281786600746</v>
      </c>
      <c r="I80" s="62">
        <v>38777</v>
      </c>
      <c r="J80" s="64">
        <v>8315.9248453776036</v>
      </c>
      <c r="K80" s="64">
        <v>48.787909507751465</v>
      </c>
      <c r="M80" s="62">
        <v>38808</v>
      </c>
      <c r="N80" s="64">
        <v>8432.2999674479161</v>
      </c>
      <c r="O80" s="64">
        <v>53.559765656789146</v>
      </c>
      <c r="Q80" s="62">
        <v>38838</v>
      </c>
      <c r="R80" s="64"/>
      <c r="S80" s="64"/>
      <c r="U80" s="62">
        <v>38869</v>
      </c>
      <c r="V80" s="64">
        <v>-36.282527605692543</v>
      </c>
      <c r="W80" s="64">
        <v>8706.8045654296875</v>
      </c>
      <c r="Y80" s="65">
        <v>38899</v>
      </c>
      <c r="Z80" s="64">
        <v>-35.788852373758949</v>
      </c>
      <c r="AA80" s="64">
        <v>8744.3622639973964</v>
      </c>
      <c r="AC80" s="65">
        <v>38930</v>
      </c>
      <c r="AD80" s="64"/>
      <c r="AE80" s="64"/>
      <c r="AG80" s="65">
        <v>38961</v>
      </c>
      <c r="AH80" s="64"/>
      <c r="AI80" s="64"/>
      <c r="AK80" s="65">
        <v>38991</v>
      </c>
      <c r="AL80" s="66">
        <v>1776.8122045993805</v>
      </c>
      <c r="AM80" s="64">
        <v>8674.388916015625</v>
      </c>
      <c r="AO80" s="65">
        <v>39022</v>
      </c>
      <c r="AP80" s="64">
        <v>-33.073886156082153</v>
      </c>
      <c r="AQ80" s="64">
        <v>8995.171875</v>
      </c>
      <c r="AS80" s="65">
        <v>39052</v>
      </c>
      <c r="AT80" s="64">
        <v>-1.6043867561966181</v>
      </c>
      <c r="AU80" s="64">
        <v>8918.5757649739589</v>
      </c>
    </row>
    <row r="81" spans="1:47">
      <c r="A81" s="62">
        <v>38719</v>
      </c>
      <c r="B81" s="63">
        <v>8301.6506835937507</v>
      </c>
      <c r="C81" s="63">
        <v>57.582959556579588</v>
      </c>
      <c r="E81" s="62">
        <v>38750</v>
      </c>
      <c r="F81" s="63">
        <v>8363.3550618489589</v>
      </c>
      <c r="G81" s="63">
        <v>53.559765497843422</v>
      </c>
      <c r="I81" s="62">
        <v>38778</v>
      </c>
      <c r="J81" s="64">
        <v>8268.5765787760411</v>
      </c>
      <c r="K81" s="64">
        <v>50.474477291107178</v>
      </c>
      <c r="M81" s="62">
        <v>38809</v>
      </c>
      <c r="N81" s="64">
        <v>8346.8594970703125</v>
      </c>
      <c r="O81" s="64">
        <v>54.793876012166344</v>
      </c>
      <c r="Q81" s="62">
        <v>38839</v>
      </c>
      <c r="R81" s="64"/>
      <c r="S81" s="64"/>
      <c r="U81" s="62">
        <v>38870</v>
      </c>
      <c r="V81" s="64">
        <v>-36.488219102223717</v>
      </c>
      <c r="W81" s="64">
        <v>8613.1365559895839</v>
      </c>
      <c r="Y81" s="65">
        <v>38900</v>
      </c>
      <c r="Z81" s="64">
        <v>-35.747725804646812</v>
      </c>
      <c r="AA81" s="64">
        <v>8810.4274495442714</v>
      </c>
      <c r="AC81" s="65">
        <v>38931</v>
      </c>
      <c r="AD81" s="64"/>
      <c r="AE81" s="64"/>
      <c r="AG81" s="65">
        <v>38962</v>
      </c>
      <c r="AH81" s="67"/>
      <c r="AI81" s="67"/>
      <c r="AK81" s="65">
        <v>38992</v>
      </c>
      <c r="AL81" s="64">
        <v>503.63507580757141</v>
      </c>
      <c r="AM81" s="64">
        <v>8670.1107991536464</v>
      </c>
      <c r="AO81" s="65">
        <v>39023</v>
      </c>
      <c r="AP81" s="64">
        <v>-33.402944405873619</v>
      </c>
      <c r="AQ81" s="64">
        <v>9005.6207682291661</v>
      </c>
      <c r="AS81" s="65">
        <v>39053</v>
      </c>
      <c r="AT81" s="66">
        <v>2646.316148440043</v>
      </c>
      <c r="AU81" s="64">
        <v>8722.1486002604161</v>
      </c>
    </row>
    <row r="82" spans="1:47">
      <c r="A82" s="62">
        <v>38720</v>
      </c>
      <c r="B82" s="63">
        <v>8248.5430908203125</v>
      </c>
      <c r="C82" s="63">
        <v>52.983836809794106</v>
      </c>
      <c r="E82" s="62">
        <v>38751</v>
      </c>
      <c r="F82" s="63">
        <v>8398.1976521809902</v>
      </c>
      <c r="G82" s="63">
        <v>54.217933654785156</v>
      </c>
      <c r="I82" s="62">
        <v>38779</v>
      </c>
      <c r="J82" s="64">
        <v>8418.1492106119786</v>
      </c>
      <c r="K82" s="64">
        <v>49.898600896199547</v>
      </c>
      <c r="M82" s="62">
        <v>38810</v>
      </c>
      <c r="N82" s="64">
        <v>8358.5009562174473</v>
      </c>
      <c r="O82" s="64">
        <v>54.917281309763588</v>
      </c>
      <c r="Q82" s="62">
        <v>38840</v>
      </c>
      <c r="R82" s="64">
        <v>-35.336336294809975</v>
      </c>
      <c r="S82" s="64">
        <v>9267.9485677083339</v>
      </c>
      <c r="U82" s="62">
        <v>38871</v>
      </c>
      <c r="V82" s="64">
        <v>-36.447086016337074</v>
      </c>
      <c r="W82" s="64">
        <v>8757.0323486328125</v>
      </c>
      <c r="Y82" s="65">
        <v>38901</v>
      </c>
      <c r="Z82" s="64">
        <v>-35.624313513437905</v>
      </c>
      <c r="AA82" s="64">
        <v>8824.1671142578125</v>
      </c>
      <c r="AC82" s="65">
        <v>38932</v>
      </c>
      <c r="AD82" s="66">
        <v>7912.1275024414062</v>
      </c>
      <c r="AE82" s="64">
        <v>15.714116732279459</v>
      </c>
      <c r="AG82" s="65">
        <v>38963</v>
      </c>
      <c r="AH82" s="67"/>
      <c r="AI82" s="67"/>
      <c r="AK82" s="65">
        <v>38993</v>
      </c>
      <c r="AL82" s="64">
        <v>-31.592970609664917</v>
      </c>
      <c r="AM82" s="64">
        <v>8765.3419189453125</v>
      </c>
      <c r="AO82" s="65">
        <v>39024</v>
      </c>
      <c r="AP82" s="64">
        <v>-33.320671637852989</v>
      </c>
      <c r="AQ82" s="64">
        <v>8936.6344807942714</v>
      </c>
      <c r="AS82" s="65">
        <v>39054</v>
      </c>
      <c r="AT82" s="66">
        <v>6999.5535685221357</v>
      </c>
      <c r="AU82" s="64">
        <v>9073.8662923177089</v>
      </c>
    </row>
    <row r="83" spans="1:47">
      <c r="A83" s="62">
        <v>38721</v>
      </c>
      <c r="B83" s="63">
        <v>8189.1416625976562</v>
      </c>
      <c r="C83" s="63">
        <v>53.230635166168213</v>
      </c>
      <c r="E83" s="62">
        <v>38752</v>
      </c>
      <c r="F83" s="63">
        <v>8394.9893798828125</v>
      </c>
      <c r="G83" s="63">
        <v>53.477512836456299</v>
      </c>
      <c r="I83" s="62">
        <v>38780</v>
      </c>
      <c r="J83" s="64">
        <v>8383.7177937825527</v>
      </c>
      <c r="K83" s="64">
        <v>53.436319986979164</v>
      </c>
      <c r="M83" s="62">
        <v>38811</v>
      </c>
      <c r="N83" s="64">
        <v>8428.7625528971348</v>
      </c>
      <c r="O83" s="64">
        <v>55.452043692270912</v>
      </c>
      <c r="Q83" s="62">
        <v>38841</v>
      </c>
      <c r="R83" s="64">
        <v>-35.459768136342369</v>
      </c>
      <c r="S83" s="64">
        <v>9143.7161865234375</v>
      </c>
      <c r="U83" s="62">
        <v>38872</v>
      </c>
      <c r="V83" s="64">
        <v>-36.323660691579185</v>
      </c>
      <c r="W83" s="64">
        <v>8685.74267578125</v>
      </c>
      <c r="Y83" s="65">
        <v>38902</v>
      </c>
      <c r="Z83" s="64">
        <v>-35.706573168436684</v>
      </c>
      <c r="AA83" s="64">
        <v>8753.1244303385411</v>
      </c>
      <c r="AC83" s="65">
        <v>38933</v>
      </c>
      <c r="AD83" s="66">
        <v>7922.8231404622393</v>
      </c>
      <c r="AE83" s="64">
        <v>16.783642172813416</v>
      </c>
      <c r="AG83" s="65">
        <v>38964</v>
      </c>
      <c r="AH83" s="67"/>
      <c r="AI83" s="67"/>
      <c r="AK83" s="65">
        <v>38994</v>
      </c>
      <c r="AL83" s="64">
        <v>-31.634076913197834</v>
      </c>
      <c r="AM83" s="64">
        <v>8693.0650634765625</v>
      </c>
      <c r="AO83" s="65">
        <v>39025</v>
      </c>
      <c r="AP83" s="64">
        <v>-33.608622868855797</v>
      </c>
      <c r="AQ83" s="64">
        <v>8912.8164469401036</v>
      </c>
      <c r="AS83" s="65">
        <v>39055</v>
      </c>
      <c r="AT83" s="64"/>
      <c r="AU83" s="64"/>
    </row>
    <row r="84" spans="1:47">
      <c r="A84" s="62">
        <v>38722</v>
      </c>
      <c r="B84" s="63">
        <v>8245.910400390625</v>
      </c>
      <c r="C84" s="63">
        <v>51.502901554107666</v>
      </c>
      <c r="E84" s="62">
        <v>38753</v>
      </c>
      <c r="F84" s="63">
        <v>8370.5544637044277</v>
      </c>
      <c r="G84" s="63">
        <v>53.354093551635742</v>
      </c>
      <c r="I84" s="62">
        <v>38781</v>
      </c>
      <c r="J84" s="64">
        <v>8314.5673014322911</v>
      </c>
      <c r="K84" s="64">
        <v>51.66743485132853</v>
      </c>
      <c r="M84" s="62">
        <v>38812</v>
      </c>
      <c r="N84" s="64">
        <v>8379.8512369791661</v>
      </c>
      <c r="O84" s="64">
        <v>52.366808096567787</v>
      </c>
      <c r="Q84" s="62">
        <v>38842</v>
      </c>
      <c r="R84" s="64">
        <v>-35.377501964569092</v>
      </c>
      <c r="S84" s="64">
        <v>9099.2064208984375</v>
      </c>
      <c r="U84" s="62">
        <v>38873</v>
      </c>
      <c r="V84" s="64">
        <v>-36.447072982788086</v>
      </c>
      <c r="W84" s="64">
        <v>8700.8809000651036</v>
      </c>
      <c r="Y84" s="65">
        <v>38903</v>
      </c>
      <c r="Z84" s="64">
        <v>-35.459768136342369</v>
      </c>
      <c r="AA84" s="64">
        <v>8795.7006429036464</v>
      </c>
      <c r="AC84" s="65">
        <v>38934</v>
      </c>
      <c r="AD84" s="66">
        <v>7908.795654296875</v>
      </c>
      <c r="AE84" s="64">
        <v>14.767957846323648</v>
      </c>
      <c r="AG84" s="65">
        <v>38965</v>
      </c>
      <c r="AH84" s="67"/>
      <c r="AI84" s="67"/>
      <c r="AK84" s="65">
        <v>38995</v>
      </c>
      <c r="AL84" s="64">
        <v>-31.922054767608643</v>
      </c>
      <c r="AM84" s="64">
        <v>8632.0596110026036</v>
      </c>
      <c r="AO84" s="65">
        <v>39026</v>
      </c>
      <c r="AP84" s="64">
        <v>-33.690895557403564</v>
      </c>
      <c r="AQ84" s="64">
        <v>8877.9739176432286</v>
      </c>
      <c r="AS84" s="65">
        <v>39056</v>
      </c>
      <c r="AT84" s="64">
        <v>-32.909320990244545</v>
      </c>
      <c r="AU84" s="64">
        <v>8929.8473307291661</v>
      </c>
    </row>
    <row r="85" spans="1:47">
      <c r="A85" s="62">
        <v>38723</v>
      </c>
      <c r="B85" s="63">
        <v>8169.1494344075518</v>
      </c>
      <c r="C85" s="63">
        <v>54.341379006703697</v>
      </c>
      <c r="E85" s="62">
        <v>38754</v>
      </c>
      <c r="F85" s="63">
        <v>8286.1007080078125</v>
      </c>
      <c r="G85" s="63">
        <v>50.968191941579185</v>
      </c>
      <c r="I85" s="62">
        <v>38782</v>
      </c>
      <c r="J85" s="64">
        <v>8348.0936279296875</v>
      </c>
      <c r="K85" s="64">
        <v>50.680136680603027</v>
      </c>
      <c r="M85" s="62">
        <v>38813</v>
      </c>
      <c r="N85" s="64">
        <v>8386.5562133789062</v>
      </c>
      <c r="O85" s="64">
        <v>54.053441206614174</v>
      </c>
      <c r="Q85" s="62">
        <v>38843</v>
      </c>
      <c r="R85" s="64">
        <v>-35.542040824890137</v>
      </c>
      <c r="S85" s="64">
        <v>9018.6610514322911</v>
      </c>
      <c r="U85" s="62">
        <v>38874</v>
      </c>
      <c r="V85" s="64">
        <v>-36.488212585449219</v>
      </c>
      <c r="W85" s="64">
        <v>8800.8016764322911</v>
      </c>
      <c r="Y85" s="65">
        <v>38904</v>
      </c>
      <c r="Z85" s="64">
        <v>-35.788852373758949</v>
      </c>
      <c r="AA85" s="64">
        <v>8798.0458577473964</v>
      </c>
      <c r="AC85" s="65">
        <v>38935</v>
      </c>
      <c r="AD85" s="66">
        <v>7970.0891723632812</v>
      </c>
      <c r="AE85" s="64">
        <v>16.660262525081635</v>
      </c>
      <c r="AG85" s="65">
        <v>38966</v>
      </c>
      <c r="AH85" s="67"/>
      <c r="AI85" s="67"/>
      <c r="AK85" s="65">
        <v>38996</v>
      </c>
      <c r="AL85" s="64">
        <v>-31.798642317454021</v>
      </c>
      <c r="AM85" s="64">
        <v>8646.6628824869786</v>
      </c>
      <c r="AO85" s="65">
        <v>39027</v>
      </c>
      <c r="AP85" s="64">
        <v>-33.896567503611244</v>
      </c>
      <c r="AQ85" s="64">
        <v>9001.1778157552089</v>
      </c>
      <c r="AS85" s="65">
        <v>39057</v>
      </c>
      <c r="AT85" s="64">
        <v>-33.156132698059082</v>
      </c>
      <c r="AU85" s="64">
        <v>9003.1115315755214</v>
      </c>
    </row>
    <row r="86" spans="1:47">
      <c r="A86" s="62">
        <v>38724</v>
      </c>
      <c r="B86" s="63">
        <v>8212.5896199544277</v>
      </c>
      <c r="C86" s="63">
        <v>52.737012386322021</v>
      </c>
      <c r="E86" s="62">
        <v>38755</v>
      </c>
      <c r="F86" s="64">
        <v>8339.8661295572911</v>
      </c>
      <c r="G86" s="64">
        <v>53.271840731302895</v>
      </c>
      <c r="I86" s="62">
        <v>38783</v>
      </c>
      <c r="J86" s="64">
        <v>8072.505052649457</v>
      </c>
      <c r="K86" s="64">
        <v>53.790455196214758</v>
      </c>
      <c r="M86" s="62">
        <v>38814</v>
      </c>
      <c r="N86" s="66">
        <v>4926.8461798131466</v>
      </c>
      <c r="O86" s="66">
        <v>2753.1478570302329</v>
      </c>
      <c r="Q86" s="62">
        <v>38844</v>
      </c>
      <c r="R86" s="64">
        <v>-35.130690415700279</v>
      </c>
      <c r="S86" s="64">
        <v>9086.3716227213536</v>
      </c>
      <c r="U86" s="62">
        <v>38875</v>
      </c>
      <c r="V86" s="64">
        <v>-36.570491790771484</v>
      </c>
      <c r="W86" s="64">
        <v>8719.1865641276036</v>
      </c>
      <c r="Y86" s="65">
        <v>38905</v>
      </c>
      <c r="Z86" s="64">
        <v>-35.747719287872314</v>
      </c>
      <c r="AA86" s="64">
        <v>8828.7334391276036</v>
      </c>
      <c r="AC86" s="65">
        <v>38936</v>
      </c>
      <c r="AD86" s="66">
        <v>7943.679443359375</v>
      </c>
      <c r="AE86" s="64">
        <v>14.109802544116974</v>
      </c>
      <c r="AG86" s="65">
        <v>38967</v>
      </c>
      <c r="AH86" s="67"/>
      <c r="AI86" s="67"/>
      <c r="AK86" s="65">
        <v>38997</v>
      </c>
      <c r="AL86" s="64">
        <v>-31.716376305626401</v>
      </c>
      <c r="AM86" s="64">
        <v>8546.7833251953125</v>
      </c>
      <c r="AO86" s="65">
        <v>39028</v>
      </c>
      <c r="AP86" s="64">
        <v>-33.937713623056801</v>
      </c>
      <c r="AQ86" s="64">
        <v>9054.0794677734375</v>
      </c>
      <c r="AS86" s="65">
        <v>39058</v>
      </c>
      <c r="AT86" s="64">
        <v>-33.690902074178062</v>
      </c>
      <c r="AU86" s="64">
        <v>8977.9767252604161</v>
      </c>
    </row>
    <row r="87" spans="1:47">
      <c r="A87" s="62">
        <v>38725</v>
      </c>
      <c r="B87" s="66">
        <v>2617.1915884812674</v>
      </c>
      <c r="C87" s="66">
        <v>1567.5504329999287</v>
      </c>
      <c r="E87" s="62">
        <v>38756</v>
      </c>
      <c r="F87" s="64">
        <v>8361.906632133152</v>
      </c>
      <c r="G87" s="64">
        <v>51.000333868938945</v>
      </c>
      <c r="I87" s="62">
        <v>38784</v>
      </c>
      <c r="J87" s="64">
        <v>7545.598760190217</v>
      </c>
      <c r="K87" s="64">
        <v>56.881101359491765</v>
      </c>
      <c r="M87" s="62">
        <v>38815</v>
      </c>
      <c r="N87" s="66">
        <v>5191.0253748198347</v>
      </c>
      <c r="O87" s="66">
        <v>2791.7339197794595</v>
      </c>
      <c r="Q87" s="62">
        <v>38845</v>
      </c>
      <c r="R87" s="64">
        <v>-34.897585550944008</v>
      </c>
      <c r="S87" s="64">
        <v>8851.4271918402774</v>
      </c>
      <c r="U87" s="62">
        <v>38876</v>
      </c>
      <c r="V87" s="64">
        <v>-36.241374969482422</v>
      </c>
      <c r="W87" s="64">
        <v>8787.3498128255214</v>
      </c>
      <c r="Y87" s="65">
        <v>38906</v>
      </c>
      <c r="Z87" s="64">
        <v>-35.459768136342369</v>
      </c>
      <c r="AA87" s="64">
        <v>8722.3542073567714</v>
      </c>
      <c r="AC87" s="65">
        <v>38937</v>
      </c>
      <c r="AD87" s="66">
        <v>7939.8538614908857</v>
      </c>
      <c r="AE87" s="64">
        <v>16.536804099877674</v>
      </c>
      <c r="AG87" s="65">
        <v>38968</v>
      </c>
      <c r="AH87" s="67"/>
      <c r="AI87" s="67"/>
      <c r="AK87" s="65">
        <v>38998</v>
      </c>
      <c r="AL87" s="64">
        <v>-32.04546046257019</v>
      </c>
      <c r="AM87" s="64">
        <v>8535.9645182291661</v>
      </c>
      <c r="AO87" s="65">
        <v>39029</v>
      </c>
      <c r="AP87" s="64">
        <v>-33.773155212402344</v>
      </c>
      <c r="AQ87" s="64">
        <v>8999.4090983072911</v>
      </c>
      <c r="AS87" s="65">
        <v>39059</v>
      </c>
      <c r="AT87" s="64">
        <v>-33.773155212402344</v>
      </c>
      <c r="AU87" s="64">
        <v>9032.2361653645839</v>
      </c>
    </row>
    <row r="88" spans="1:47">
      <c r="A88" s="62">
        <v>38726</v>
      </c>
      <c r="B88" s="66">
        <v>4314.8985025882721</v>
      </c>
      <c r="C88" s="66">
        <v>3794.5203789075217</v>
      </c>
      <c r="E88" s="62">
        <v>38757</v>
      </c>
      <c r="F88" s="64">
        <v>8331.6873301630494</v>
      </c>
      <c r="G88" s="64">
        <v>47.051230720851734</v>
      </c>
      <c r="I88" s="62">
        <v>38785</v>
      </c>
      <c r="J88" s="64">
        <v>7517.998209635417</v>
      </c>
      <c r="K88" s="64">
        <v>54.670456886291504</v>
      </c>
      <c r="M88" s="62">
        <v>38816</v>
      </c>
      <c r="N88" s="64">
        <v>8326.5380045572911</v>
      </c>
      <c r="O88" s="64">
        <v>53.600931803385414</v>
      </c>
      <c r="Q88" s="62">
        <v>38846</v>
      </c>
      <c r="R88" s="64">
        <v>-35.171816984812416</v>
      </c>
      <c r="S88" s="64">
        <v>7480.1938939293223</v>
      </c>
      <c r="U88" s="62">
        <v>38877</v>
      </c>
      <c r="V88" s="64">
        <v>-36.159108797709145</v>
      </c>
      <c r="W88" s="64">
        <v>8775.6259358723964</v>
      </c>
      <c r="Y88" s="65">
        <v>38907</v>
      </c>
      <c r="Z88" s="64">
        <v>-35.089524745941162</v>
      </c>
      <c r="AA88" s="64">
        <v>8846.6277669270839</v>
      </c>
      <c r="AC88" s="65">
        <v>38938</v>
      </c>
      <c r="AD88" s="66"/>
      <c r="AE88" s="64"/>
      <c r="AG88" s="65">
        <v>38969</v>
      </c>
      <c r="AH88" s="67"/>
      <c r="AI88" s="67"/>
      <c r="AK88" s="65">
        <v>38999</v>
      </c>
      <c r="AL88" s="64">
        <v>-32.016842137212336</v>
      </c>
      <c r="AM88" s="64">
        <v>8543.351180366848</v>
      </c>
      <c r="AO88" s="65">
        <v>39030</v>
      </c>
      <c r="AP88" s="64">
        <v>-33.690876007080078</v>
      </c>
      <c r="AQ88" s="64">
        <v>8739.3435668945312</v>
      </c>
      <c r="AS88" s="65">
        <v>39060</v>
      </c>
      <c r="AT88" s="64">
        <v>-34.102272033691406</v>
      </c>
      <c r="AU88" s="64">
        <v>9058.1519368489589</v>
      </c>
    </row>
    <row r="89" spans="1:47">
      <c r="A89" s="62">
        <v>38727</v>
      </c>
      <c r="B89" s="63">
        <v>8254.3023071289062</v>
      </c>
      <c r="C89" s="63">
        <v>52.490201632181801</v>
      </c>
      <c r="E89" s="62">
        <v>38758</v>
      </c>
      <c r="F89" s="63">
        <v>8342.0877482096348</v>
      </c>
      <c r="G89" s="63">
        <v>50.474516232808433</v>
      </c>
      <c r="I89" s="62">
        <v>38786</v>
      </c>
      <c r="J89" s="64">
        <v>8142.2460734049482</v>
      </c>
      <c r="K89" s="64">
        <v>51.502889156341553</v>
      </c>
      <c r="M89" s="62">
        <v>38817</v>
      </c>
      <c r="N89" s="64">
        <v>8358.3365275065098</v>
      </c>
      <c r="O89" s="64">
        <v>54.958434581756592</v>
      </c>
      <c r="Q89" s="62">
        <v>38847</v>
      </c>
      <c r="R89" s="64"/>
      <c r="S89" s="64"/>
      <c r="U89" s="62">
        <v>38878</v>
      </c>
      <c r="V89" s="64">
        <v>-36.200248400370278</v>
      </c>
      <c r="W89" s="64">
        <v>8723.3414306640625</v>
      </c>
      <c r="Y89" s="65">
        <v>38908</v>
      </c>
      <c r="Z89" s="64">
        <v>-35.171810468037926</v>
      </c>
      <c r="AA89" s="64">
        <v>8879.002197265625</v>
      </c>
      <c r="AC89" s="65">
        <v>38939</v>
      </c>
      <c r="AD89" s="66">
        <v>7961.1698069852937</v>
      </c>
      <c r="AE89" s="64">
        <v>13.698400020599365</v>
      </c>
      <c r="AG89" s="65">
        <v>38970</v>
      </c>
      <c r="AH89" s="67"/>
      <c r="AI89" s="67"/>
      <c r="AK89" s="65">
        <v>39000</v>
      </c>
      <c r="AL89" s="64">
        <v>-32.059756818025008</v>
      </c>
      <c r="AM89" s="64">
        <v>8833.739639945652</v>
      </c>
      <c r="AO89" s="65">
        <v>39031</v>
      </c>
      <c r="AP89" s="64">
        <v>-33.773155212402344</v>
      </c>
      <c r="AQ89" s="64">
        <v>8868.2656656901036</v>
      </c>
      <c r="AS89" s="65">
        <v>39061</v>
      </c>
      <c r="AT89" s="66">
        <v>3086.1898156801858</v>
      </c>
      <c r="AU89" s="64">
        <v>9070.5340983072911</v>
      </c>
    </row>
    <row r="90" spans="1:47">
      <c r="A90" s="62">
        <v>38728</v>
      </c>
      <c r="B90" s="63">
        <v>8288.2810465494786</v>
      </c>
      <c r="C90" s="63">
        <v>55.616602420806885</v>
      </c>
      <c r="E90" s="62">
        <v>38759</v>
      </c>
      <c r="F90" s="63">
        <v>8338.3407566236419</v>
      </c>
      <c r="G90" s="63">
        <v>52.245159480882727</v>
      </c>
      <c r="I90" s="62">
        <v>38787</v>
      </c>
      <c r="J90" s="64">
        <v>8134.8825887044268</v>
      </c>
      <c r="K90" s="64">
        <v>55.246294180552162</v>
      </c>
      <c r="M90" s="62">
        <v>38818</v>
      </c>
      <c r="N90" s="64">
        <v>8332.6672770182286</v>
      </c>
      <c r="O90" s="64">
        <v>54.423632303873696</v>
      </c>
      <c r="Q90" s="62">
        <v>38848</v>
      </c>
      <c r="R90" s="64">
        <v>-34.739896655082703</v>
      </c>
      <c r="S90" s="64">
        <v>8525.7008361816406</v>
      </c>
      <c r="U90" s="62">
        <v>38879</v>
      </c>
      <c r="V90" s="64">
        <v>-36.11797571182251</v>
      </c>
      <c r="W90" s="64">
        <v>8490.4674479166661</v>
      </c>
      <c r="Y90" s="65">
        <v>38909</v>
      </c>
      <c r="Z90" s="64">
        <v>-35.33634932835897</v>
      </c>
      <c r="AA90" s="64">
        <v>8810.5923665364589</v>
      </c>
      <c r="AC90" s="65">
        <v>38940</v>
      </c>
      <c r="AD90" s="66">
        <v>7906.492024739583</v>
      </c>
      <c r="AE90" s="64">
        <v>16.6190700729688</v>
      </c>
      <c r="AG90" s="65">
        <v>38971</v>
      </c>
      <c r="AH90" s="67"/>
      <c r="AI90" s="67"/>
      <c r="AK90" s="65">
        <v>39001</v>
      </c>
      <c r="AL90" s="64"/>
      <c r="AM90" s="64"/>
      <c r="AO90" s="65">
        <v>39032</v>
      </c>
      <c r="AP90" s="64"/>
      <c r="AQ90" s="64"/>
      <c r="AS90" s="65">
        <v>39062</v>
      </c>
      <c r="AT90" s="66">
        <v>7730.715657552083</v>
      </c>
      <c r="AU90" s="64">
        <v>9103.9783121744786</v>
      </c>
    </row>
    <row r="91" spans="1:47">
      <c r="A91" s="62">
        <v>38729</v>
      </c>
      <c r="B91" s="63">
        <v>8253.0681559244786</v>
      </c>
      <c r="C91" s="63">
        <v>54.547077178955078</v>
      </c>
      <c r="E91" s="62">
        <v>38760</v>
      </c>
      <c r="F91" s="63">
        <v>8300.5808308919277</v>
      </c>
      <c r="G91" s="63">
        <v>54.670456886291504</v>
      </c>
      <c r="I91" s="62">
        <v>38788</v>
      </c>
      <c r="J91" s="64">
        <v>8148.8278605143232</v>
      </c>
      <c r="K91" s="64">
        <v>53.806615670522056</v>
      </c>
      <c r="M91" s="62">
        <v>38819</v>
      </c>
      <c r="N91" s="64">
        <v>8248.5430501302108</v>
      </c>
      <c r="O91" s="64">
        <v>53.107216358184814</v>
      </c>
      <c r="Q91" s="62">
        <v>38849</v>
      </c>
      <c r="R91" s="64">
        <v>-34.390222907066345</v>
      </c>
      <c r="S91" s="64">
        <v>8375.3671671549473</v>
      </c>
      <c r="U91" s="62">
        <v>38880</v>
      </c>
      <c r="V91" s="64">
        <v>-36.117969195048012</v>
      </c>
      <c r="W91" s="64">
        <v>8697.7135009765625</v>
      </c>
      <c r="Y91" s="65">
        <v>38910</v>
      </c>
      <c r="Z91" s="64">
        <v>-35.336336294809975</v>
      </c>
      <c r="AA91" s="64">
        <v>8786.3626302083339</v>
      </c>
      <c r="AC91" s="65">
        <v>38941</v>
      </c>
      <c r="AD91" s="66">
        <v>7944.173014322917</v>
      </c>
      <c r="AE91" s="64">
        <v>16.084320863087971</v>
      </c>
      <c r="AG91" s="65">
        <v>38972</v>
      </c>
      <c r="AH91" s="63">
        <v>-30.428652804830801</v>
      </c>
      <c r="AI91" s="63">
        <v>7636.085555366848</v>
      </c>
      <c r="AK91" s="65">
        <v>39002</v>
      </c>
      <c r="AL91" s="64">
        <v>-32.333425045013428</v>
      </c>
      <c r="AM91" s="64">
        <v>8722.5598551432286</v>
      </c>
      <c r="AO91" s="65">
        <v>39033</v>
      </c>
      <c r="AP91" s="64">
        <v>-34.102272033691406</v>
      </c>
      <c r="AQ91" s="64">
        <v>8942.9697672526036</v>
      </c>
      <c r="AS91" s="65">
        <v>39063</v>
      </c>
      <c r="AT91" s="64"/>
      <c r="AU91" s="64"/>
    </row>
    <row r="92" spans="1:47">
      <c r="A92" s="62">
        <v>38730</v>
      </c>
      <c r="B92" s="63">
        <v>8238.8347371419277</v>
      </c>
      <c r="C92" s="63">
        <v>53.107229709625244</v>
      </c>
      <c r="E92" s="62">
        <v>38761</v>
      </c>
      <c r="F92" s="63">
        <v>8343.5685221354161</v>
      </c>
      <c r="G92" s="63">
        <v>56.727280616760254</v>
      </c>
      <c r="I92" s="62">
        <v>38789</v>
      </c>
      <c r="J92" s="64">
        <v>8210.7383422851562</v>
      </c>
      <c r="K92" s="64">
        <v>55.863387743631996</v>
      </c>
      <c r="M92" s="62">
        <v>38820</v>
      </c>
      <c r="N92" s="64">
        <v>8421.64599609375</v>
      </c>
      <c r="O92" s="64">
        <v>51.544094085693359</v>
      </c>
      <c r="Q92" s="62">
        <v>38850</v>
      </c>
      <c r="R92" s="64">
        <v>-38.997506777445473</v>
      </c>
      <c r="S92" s="64">
        <v>8489.5623372395839</v>
      </c>
      <c r="U92" s="62">
        <v>38881</v>
      </c>
      <c r="V92" s="64">
        <v>-36.117956161499023</v>
      </c>
      <c r="W92" s="64">
        <v>8684.9609985351562</v>
      </c>
      <c r="Y92" s="65">
        <v>38911</v>
      </c>
      <c r="Z92" s="64">
        <v>-35.418628533681236</v>
      </c>
      <c r="AA92" s="64">
        <v>8790.0239664713536</v>
      </c>
      <c r="AC92" s="65">
        <v>38942</v>
      </c>
      <c r="AD92" s="66"/>
      <c r="AE92" s="64"/>
      <c r="AG92" s="65">
        <v>38973</v>
      </c>
      <c r="AH92" s="66">
        <v>7816.3203531901045</v>
      </c>
      <c r="AI92" s="63">
        <v>7205.2370004653931</v>
      </c>
      <c r="AK92" s="65">
        <v>39003</v>
      </c>
      <c r="AL92" s="64">
        <v>-32.168886184692383</v>
      </c>
      <c r="AM92" s="64">
        <v>8667.7660725911464</v>
      </c>
      <c r="AO92" s="65">
        <v>39034</v>
      </c>
      <c r="AP92" s="64">
        <v>-34.43137582143148</v>
      </c>
      <c r="AQ92" s="64">
        <v>8932.3975423177089</v>
      </c>
      <c r="AS92" s="65">
        <v>39064</v>
      </c>
      <c r="AT92" s="66">
        <v>6937.0558793204173</v>
      </c>
      <c r="AU92" s="64">
        <v>8887.494140625</v>
      </c>
    </row>
    <row r="93" spans="1:47">
      <c r="A93" s="62">
        <v>38731</v>
      </c>
      <c r="B93" s="63">
        <v>8255.4954223632812</v>
      </c>
      <c r="C93" s="63">
        <v>52.57249323527018</v>
      </c>
      <c r="E93" s="62">
        <v>38762</v>
      </c>
      <c r="F93" s="63">
        <v>8344.049634850544</v>
      </c>
      <c r="G93" s="63">
        <v>57.052800883417547</v>
      </c>
      <c r="I93" s="62">
        <v>38790</v>
      </c>
      <c r="J93" s="64">
        <v>8300.8688151041661</v>
      </c>
      <c r="K93" s="64">
        <v>57.015232245127358</v>
      </c>
      <c r="M93" s="62">
        <v>38821</v>
      </c>
      <c r="N93" s="64">
        <v>8356.0739339192714</v>
      </c>
      <c r="O93" s="64">
        <v>52.449087301890053</v>
      </c>
      <c r="Q93" s="62">
        <v>38851</v>
      </c>
      <c r="R93" s="64">
        <v>-35.500940084457397</v>
      </c>
      <c r="S93" s="64">
        <v>8619.9240315755214</v>
      </c>
      <c r="U93" s="62">
        <v>38882</v>
      </c>
      <c r="V93" s="64">
        <v>-37.269786755243935</v>
      </c>
      <c r="W93" s="64">
        <v>8517.5760498046875</v>
      </c>
      <c r="Y93" s="65">
        <v>38912</v>
      </c>
      <c r="Z93" s="64">
        <v>-35.295222759246826</v>
      </c>
      <c r="AA93" s="64">
        <v>8856.6650797526036</v>
      </c>
      <c r="AC93" s="65">
        <v>38943</v>
      </c>
      <c r="AD93" s="66">
        <v>7974.9669363839284</v>
      </c>
      <c r="AE93" s="64">
        <v>17.130371661413285</v>
      </c>
      <c r="AG93" s="65">
        <v>38974</v>
      </c>
      <c r="AH93" s="66">
        <v>7399.7713012695312</v>
      </c>
      <c r="AI93" s="63">
        <v>8210.0391845703125</v>
      </c>
      <c r="AK93" s="65">
        <v>39004</v>
      </c>
      <c r="AL93" s="64">
        <v>-32.456843932469688</v>
      </c>
      <c r="AM93" s="64">
        <v>8689.3626708984375</v>
      </c>
      <c r="AO93" s="65">
        <v>39035</v>
      </c>
      <c r="AP93" s="64">
        <v>-34.554788112640381</v>
      </c>
      <c r="AQ93" s="64">
        <v>8715.1140543619786</v>
      </c>
      <c r="AS93" s="65">
        <v>39065</v>
      </c>
      <c r="AT93" s="64">
        <v>-33.320678234100342</v>
      </c>
      <c r="AU93" s="64">
        <v>8835.3973795572911</v>
      </c>
    </row>
    <row r="94" spans="1:47">
      <c r="A94" s="62">
        <v>38732</v>
      </c>
      <c r="B94" s="63">
        <v>8228.9620564778652</v>
      </c>
      <c r="C94" s="63">
        <v>51.379535833994545</v>
      </c>
      <c r="E94" s="62">
        <v>38763</v>
      </c>
      <c r="F94" s="63">
        <v>8384.0555366847821</v>
      </c>
      <c r="G94" s="63">
        <v>62.032100677490234</v>
      </c>
      <c r="I94" s="62">
        <v>38791</v>
      </c>
      <c r="J94" s="64">
        <v>8337.4803263346348</v>
      </c>
      <c r="K94" s="64">
        <v>51.256116390228271</v>
      </c>
      <c r="M94" s="62">
        <v>38822</v>
      </c>
      <c r="N94" s="66">
        <v>3137.857413248159</v>
      </c>
      <c r="O94" s="66">
        <v>3937.4288551012673</v>
      </c>
      <c r="Q94" s="62">
        <v>38852</v>
      </c>
      <c r="R94" s="64">
        <v>-37.434370954831444</v>
      </c>
      <c r="S94" s="64">
        <v>8622.5568440755214</v>
      </c>
      <c r="U94" s="62">
        <v>38883</v>
      </c>
      <c r="V94" s="64">
        <v>-35.871118545532227</v>
      </c>
      <c r="W94" s="64">
        <v>8515.8894449869786</v>
      </c>
      <c r="Y94" s="65">
        <v>38913</v>
      </c>
      <c r="Z94" s="64">
        <v>-35.500901222229004</v>
      </c>
      <c r="AA94" s="64">
        <v>8809.6048990885411</v>
      </c>
      <c r="AC94" s="65">
        <v>38944</v>
      </c>
      <c r="AD94" s="66">
        <v>7972.9276733398437</v>
      </c>
      <c r="AE94" s="64">
        <v>16.536817212899525</v>
      </c>
      <c r="AG94" s="65">
        <v>38975</v>
      </c>
      <c r="AH94" s="66">
        <v>2446.3512086868286</v>
      </c>
      <c r="AI94" s="63">
        <v>8274.623779296875</v>
      </c>
      <c r="AK94" s="65">
        <v>39005</v>
      </c>
      <c r="AL94" s="64">
        <v>-32.251158793767296</v>
      </c>
      <c r="AM94" s="64">
        <v>8728.0720621744786</v>
      </c>
      <c r="AO94" s="65">
        <v>39036</v>
      </c>
      <c r="AP94" s="64">
        <v>-34.678213437398277</v>
      </c>
      <c r="AQ94" s="64">
        <v>8844.4066975911464</v>
      </c>
      <c r="AS94" s="65">
        <v>39066</v>
      </c>
      <c r="AT94" s="64">
        <v>-33.732015609741211</v>
      </c>
      <c r="AU94" s="64">
        <v>9168.6859944661464</v>
      </c>
    </row>
    <row r="95" spans="1:47">
      <c r="A95" s="62">
        <v>38733</v>
      </c>
      <c r="B95" s="63">
        <v>8259.3209228515625</v>
      </c>
      <c r="C95" s="63">
        <v>51.461815675099693</v>
      </c>
      <c r="E95" s="62">
        <v>38764</v>
      </c>
      <c r="F95" s="63">
        <v>8389.2712624289779</v>
      </c>
      <c r="G95" s="63">
        <v>57.138622457330875</v>
      </c>
      <c r="I95" s="62">
        <v>38792</v>
      </c>
      <c r="J95" s="64">
        <v>8315.4310913085937</v>
      </c>
      <c r="K95" s="64">
        <v>53.14839506149292</v>
      </c>
      <c r="M95" s="62">
        <v>38823</v>
      </c>
      <c r="N95" s="64">
        <v>-2.8796563545862832</v>
      </c>
      <c r="O95" s="64">
        <v>5999.1941121419268</v>
      </c>
      <c r="Q95" s="62">
        <v>38853</v>
      </c>
      <c r="R95" s="64">
        <v>-34.554794311523438</v>
      </c>
      <c r="S95" s="64">
        <v>8597.0931803385411</v>
      </c>
      <c r="U95" s="62">
        <v>38884</v>
      </c>
      <c r="V95" s="64">
        <v>-35.459755102793373</v>
      </c>
      <c r="W95" s="64">
        <v>8739.9193115234375</v>
      </c>
      <c r="Y95" s="65">
        <v>38914</v>
      </c>
      <c r="Z95" s="64">
        <v>-35.212956587473549</v>
      </c>
      <c r="AA95" s="64">
        <v>8837.1253662109375</v>
      </c>
      <c r="AC95" s="65">
        <v>38945</v>
      </c>
      <c r="AD95" s="66">
        <v>7965.6875610351562</v>
      </c>
      <c r="AE95" s="64">
        <v>17.606381913026173</v>
      </c>
      <c r="AG95" s="65">
        <v>38976</v>
      </c>
      <c r="AH95" s="63">
        <v>-30.482299327850342</v>
      </c>
      <c r="AI95" s="63">
        <v>8296.3025105794277</v>
      </c>
      <c r="AK95" s="65">
        <v>39006</v>
      </c>
      <c r="AL95" s="64">
        <v>-32.333424886067711</v>
      </c>
      <c r="AM95" s="64">
        <v>8684.6730550130196</v>
      </c>
      <c r="AO95" s="65">
        <v>39037</v>
      </c>
      <c r="AP95" s="64">
        <v>-34.80161921183268</v>
      </c>
      <c r="AQ95" s="64">
        <v>9019.8538004557286</v>
      </c>
      <c r="AS95" s="65">
        <v>39067</v>
      </c>
      <c r="AT95" s="64">
        <v>-34.061125914255776</v>
      </c>
      <c r="AU95" s="64">
        <v>9214.51220703125</v>
      </c>
    </row>
    <row r="96" spans="1:47">
      <c r="A96" s="62">
        <v>38734</v>
      </c>
      <c r="B96" s="63">
        <v>8271.7439371744786</v>
      </c>
      <c r="C96" s="63">
        <v>51.832018375396729</v>
      </c>
      <c r="E96" s="62">
        <v>38765</v>
      </c>
      <c r="F96" s="63">
        <v>8256.3177083333339</v>
      </c>
      <c r="G96" s="63">
        <v>54.382453282674156</v>
      </c>
      <c r="I96" s="62">
        <v>38793</v>
      </c>
      <c r="J96" s="64">
        <v>8406.7954711914062</v>
      </c>
      <c r="K96" s="64">
        <v>52.57245397567749</v>
      </c>
      <c r="M96" s="62">
        <v>38824</v>
      </c>
      <c r="N96" s="64">
        <v>-3.332152783870697</v>
      </c>
      <c r="O96" s="64">
        <v>5853.7763468424482</v>
      </c>
      <c r="Q96" s="62">
        <v>38854</v>
      </c>
      <c r="R96" s="64">
        <v>-33.485268831253052</v>
      </c>
      <c r="S96" s="64">
        <v>8638.9293619791661</v>
      </c>
      <c r="U96" s="62">
        <v>38885</v>
      </c>
      <c r="V96" s="64">
        <v>-35.912264664967857</v>
      </c>
      <c r="W96" s="64">
        <v>8748.0646158854161</v>
      </c>
      <c r="Y96" s="65">
        <v>38915</v>
      </c>
      <c r="Z96" s="64">
        <v>-35.542027791341148</v>
      </c>
      <c r="AA96" s="64">
        <v>8878.7142740885411</v>
      </c>
      <c r="AC96" s="65">
        <v>38946</v>
      </c>
      <c r="AD96" s="66">
        <v>7964.0832926432295</v>
      </c>
      <c r="AE96" s="64">
        <v>17.400683999061584</v>
      </c>
      <c r="AG96" s="65">
        <v>38977</v>
      </c>
      <c r="AH96" s="66">
        <v>1977.3943670590718</v>
      </c>
      <c r="AI96" s="63">
        <v>8254.2199503580723</v>
      </c>
      <c r="AK96" s="65">
        <v>39007</v>
      </c>
      <c r="AL96" s="64">
        <v>-32.374564647674561</v>
      </c>
      <c r="AM96" s="64">
        <v>8746.6246744791661</v>
      </c>
      <c r="AO96" s="65">
        <v>39038</v>
      </c>
      <c r="AP96" s="64">
        <v>-34.925018469492592</v>
      </c>
      <c r="AQ96" s="64">
        <v>9082.7518310546875</v>
      </c>
      <c r="AS96" s="65">
        <v>39068</v>
      </c>
      <c r="AT96" s="64">
        <v>-34.294256846110024</v>
      </c>
      <c r="AU96" s="64">
        <v>8032.2606368594697</v>
      </c>
    </row>
    <row r="97" spans="1:47">
      <c r="A97" s="62">
        <v>38735</v>
      </c>
      <c r="B97" s="63">
        <v>8258.9505004882812</v>
      </c>
      <c r="C97" s="63">
        <v>52.202249050140381</v>
      </c>
      <c r="E97" s="62">
        <v>38766</v>
      </c>
      <c r="F97" s="63">
        <v>8373.2281087239589</v>
      </c>
      <c r="G97" s="63">
        <v>52.490226586659752</v>
      </c>
      <c r="I97" s="62">
        <v>38794</v>
      </c>
      <c r="J97" s="64">
        <v>8481.7873942057286</v>
      </c>
      <c r="K97" s="64">
        <v>56.027946154276528</v>
      </c>
      <c r="M97" s="62">
        <v>38825</v>
      </c>
      <c r="N97" s="64"/>
      <c r="O97" s="64"/>
      <c r="Q97" s="62">
        <v>38855</v>
      </c>
      <c r="R97" s="64">
        <v>-36.77620267868042</v>
      </c>
      <c r="S97" s="64">
        <v>8816.8861897786464</v>
      </c>
      <c r="U97" s="62">
        <v>38886</v>
      </c>
      <c r="V97" s="64">
        <v>-35.788865407307945</v>
      </c>
      <c r="W97" s="64">
        <v>8368.9086031119023</v>
      </c>
      <c r="Y97" s="65">
        <v>38916</v>
      </c>
      <c r="Z97" s="64">
        <v>-35.624287446339927</v>
      </c>
      <c r="AA97" s="64">
        <v>8843.2958170572911</v>
      </c>
      <c r="AC97" s="65">
        <v>38947</v>
      </c>
      <c r="AD97" s="66">
        <v>7936.8507080078125</v>
      </c>
      <c r="AE97" s="64">
        <v>16.166573584079742</v>
      </c>
      <c r="AG97" s="65">
        <v>38978</v>
      </c>
      <c r="AH97" s="66">
        <v>5658.4191393852234</v>
      </c>
      <c r="AI97" s="63">
        <v>8363.2730916341152</v>
      </c>
      <c r="AK97" s="65">
        <v>39008</v>
      </c>
      <c r="AL97" s="64">
        <v>-32.813370174831817</v>
      </c>
      <c r="AM97" s="64">
        <v>8680.6828342013887</v>
      </c>
      <c r="AO97" s="65">
        <v>39039</v>
      </c>
      <c r="AP97" s="64">
        <v>-34.719346523284912</v>
      </c>
      <c r="AQ97" s="64">
        <v>9069.1766764322911</v>
      </c>
      <c r="AS97" s="65">
        <v>39069</v>
      </c>
      <c r="AT97" s="64">
        <v>-34.390249252319336</v>
      </c>
      <c r="AU97" s="64">
        <v>5028.3300647735596</v>
      </c>
    </row>
    <row r="98" spans="1:47">
      <c r="A98" s="62">
        <v>38736</v>
      </c>
      <c r="B98" s="63">
        <v>8404.7797241210937</v>
      </c>
      <c r="C98" s="63">
        <v>54.217946529388428</v>
      </c>
      <c r="E98" s="62">
        <v>38767</v>
      </c>
      <c r="F98" s="63">
        <v>8364.2602132161464</v>
      </c>
      <c r="G98" s="63">
        <v>49.610649903615318</v>
      </c>
      <c r="I98" s="62">
        <v>38795</v>
      </c>
      <c r="J98" s="64">
        <v>8402.6819458007812</v>
      </c>
      <c r="K98" s="64">
        <v>52.284502029418945</v>
      </c>
      <c r="M98" s="62">
        <v>38826</v>
      </c>
      <c r="N98" s="64"/>
      <c r="O98" s="64"/>
      <c r="Q98" s="62">
        <v>38856</v>
      </c>
      <c r="R98" s="64">
        <v>-36.447085380554199</v>
      </c>
      <c r="S98" s="64">
        <v>8768.0979817708339</v>
      </c>
      <c r="U98" s="62">
        <v>38887</v>
      </c>
      <c r="V98" s="64"/>
      <c r="W98" s="64"/>
      <c r="Y98" s="65">
        <v>38917</v>
      </c>
      <c r="Z98" s="64">
        <v>-35.418628533681236</v>
      </c>
      <c r="AA98" s="64">
        <v>8923.5941975911464</v>
      </c>
      <c r="AC98" s="65">
        <v>38948</v>
      </c>
      <c r="AD98" s="66">
        <v>8059.7257893880205</v>
      </c>
      <c r="AE98" s="64">
        <v>17.318431059519451</v>
      </c>
      <c r="AG98" s="65">
        <v>38979</v>
      </c>
      <c r="AH98" s="63">
        <v>-30.646831353505451</v>
      </c>
      <c r="AI98" s="63">
        <v>8415.72216796875</v>
      </c>
      <c r="AK98" s="65">
        <v>39009</v>
      </c>
      <c r="AL98" s="64">
        <v>-32.497983535130821</v>
      </c>
      <c r="AM98" s="64">
        <v>8619.9654134114589</v>
      </c>
      <c r="AO98" s="65">
        <v>39040</v>
      </c>
      <c r="AP98" s="64">
        <v>-35.007291158040367</v>
      </c>
      <c r="AQ98" s="64">
        <v>9113.3162434895839</v>
      </c>
      <c r="AS98" s="65">
        <v>39070</v>
      </c>
      <c r="AT98" s="66">
        <v>2297.8481939633689</v>
      </c>
      <c r="AU98" s="64">
        <v>8462.4122314453125</v>
      </c>
    </row>
    <row r="99" spans="1:47">
      <c r="A99" s="62">
        <v>38737</v>
      </c>
      <c r="B99" s="63">
        <v>8448.0140584309902</v>
      </c>
      <c r="C99" s="63">
        <v>56.233671347300209</v>
      </c>
      <c r="E99" s="62">
        <v>38768</v>
      </c>
      <c r="F99" s="63">
        <v>8323.3706665039062</v>
      </c>
      <c r="G99" s="63">
        <v>52.037665526072182</v>
      </c>
      <c r="I99" s="62">
        <v>38796</v>
      </c>
      <c r="J99" s="64">
        <v>8350.7676188151036</v>
      </c>
      <c r="K99" s="64">
        <v>53.066142717997231</v>
      </c>
      <c r="M99" s="62">
        <v>38827</v>
      </c>
      <c r="N99" s="64"/>
      <c r="O99" s="64"/>
      <c r="Q99" s="62">
        <v>38857</v>
      </c>
      <c r="R99" s="64">
        <v>-43.23462518056234</v>
      </c>
      <c r="S99" s="64">
        <v>8818.8194580078125</v>
      </c>
      <c r="U99" s="62">
        <v>38888</v>
      </c>
      <c r="V99" s="64">
        <v>-35.624300479888916</v>
      </c>
      <c r="W99" s="64">
        <v>8713.0981852213536</v>
      </c>
      <c r="Y99" s="65">
        <v>38918</v>
      </c>
      <c r="Z99" s="64">
        <v>-35.788871924082436</v>
      </c>
      <c r="AA99" s="64">
        <v>8857.1588541666661</v>
      </c>
      <c r="AC99" s="65">
        <v>38949</v>
      </c>
      <c r="AD99" s="66">
        <v>8037.841471354167</v>
      </c>
      <c r="AE99" s="64">
        <v>18.1822971900305</v>
      </c>
      <c r="AG99" s="65">
        <v>38980</v>
      </c>
      <c r="AH99" s="63">
        <v>-31.346152544021606</v>
      </c>
      <c r="AI99" s="63">
        <v>8430.448974609375</v>
      </c>
      <c r="AK99" s="65">
        <v>39010</v>
      </c>
      <c r="AL99" s="64">
        <v>-32.497970342636108</v>
      </c>
      <c r="AM99" s="64">
        <v>8788.4607340494786</v>
      </c>
      <c r="AO99" s="65">
        <v>39041</v>
      </c>
      <c r="AP99" s="64">
        <v>-35.089557329813637</v>
      </c>
      <c r="AQ99" s="64">
        <v>9103.7725016276036</v>
      </c>
      <c r="AS99" s="65">
        <v>39071</v>
      </c>
      <c r="AT99" s="66">
        <v>2628.3805368741355</v>
      </c>
      <c r="AU99" s="64">
        <v>9168.809326171875</v>
      </c>
    </row>
    <row r="100" spans="1:47">
      <c r="A100" s="62">
        <v>38738</v>
      </c>
      <c r="B100" s="63">
        <v>8362.9438273111973</v>
      </c>
      <c r="C100" s="63">
        <v>54.053414662679039</v>
      </c>
      <c r="E100" s="62">
        <v>38769</v>
      </c>
      <c r="F100" s="63">
        <v>8292.7648518880214</v>
      </c>
      <c r="G100" s="63">
        <v>53.230649312337242</v>
      </c>
      <c r="I100" s="62">
        <v>38797</v>
      </c>
      <c r="J100" s="64">
        <v>8364.7128702799473</v>
      </c>
      <c r="K100" s="64">
        <v>52.983823299407959</v>
      </c>
      <c r="M100" s="62">
        <v>38828</v>
      </c>
      <c r="N100" s="64"/>
      <c r="O100" s="64"/>
      <c r="Q100" s="62">
        <v>38858</v>
      </c>
      <c r="R100" s="64">
        <v>-45.661698579788208</v>
      </c>
      <c r="S100" s="64">
        <v>8726.5500081380214</v>
      </c>
      <c r="U100" s="62">
        <v>38889</v>
      </c>
      <c r="V100" s="64">
        <v>-35.706586201985679</v>
      </c>
      <c r="W100" s="64">
        <v>8783.35986328125</v>
      </c>
      <c r="Y100" s="65">
        <v>38919</v>
      </c>
      <c r="Z100" s="64">
        <v>-35.336342811584473</v>
      </c>
      <c r="AA100" s="64">
        <v>8842.0616861979161</v>
      </c>
      <c r="AC100" s="65">
        <v>38950</v>
      </c>
      <c r="AD100" s="66">
        <v>8017.3552042643232</v>
      </c>
      <c r="AE100" s="64">
        <v>17.153872330983479</v>
      </c>
      <c r="AG100" s="65">
        <v>38981</v>
      </c>
      <c r="AH100" s="63">
        <v>-31.346139192581177</v>
      </c>
      <c r="AI100" s="63">
        <v>8484.420166015625</v>
      </c>
      <c r="AK100" s="65">
        <v>39011</v>
      </c>
      <c r="AL100" s="64">
        <v>-32.539123296737671</v>
      </c>
      <c r="AM100" s="64">
        <v>8725.8919677734375</v>
      </c>
      <c r="AO100" s="65">
        <v>39042</v>
      </c>
      <c r="AP100" s="64">
        <v>-35.542040824890137</v>
      </c>
      <c r="AQ100" s="64">
        <v>9079.8725179036464</v>
      </c>
      <c r="AS100" s="65">
        <v>39072</v>
      </c>
      <c r="AT100" s="64">
        <v>-33.814294815063477</v>
      </c>
      <c r="AU100" s="64">
        <v>9041.6562093098964</v>
      </c>
    </row>
    <row r="101" spans="1:47">
      <c r="A101" s="62">
        <v>38739</v>
      </c>
      <c r="B101" s="63">
        <v>8140.7652791341143</v>
      </c>
      <c r="C101" s="63">
        <v>52.243388652801514</v>
      </c>
      <c r="E101" s="62">
        <v>38770</v>
      </c>
      <c r="F101" s="63">
        <v>8354.0995279947911</v>
      </c>
      <c r="G101" s="63">
        <v>51.215003172556557</v>
      </c>
      <c r="I101" s="62">
        <v>38798</v>
      </c>
      <c r="J101" s="64">
        <v>8347.8879801432286</v>
      </c>
      <c r="K101" s="64">
        <v>52.284515380859375</v>
      </c>
      <c r="M101" s="62">
        <v>38829</v>
      </c>
      <c r="N101" s="64"/>
      <c r="O101" s="64"/>
      <c r="Q101" s="62">
        <v>38859</v>
      </c>
      <c r="R101" s="64">
        <v>-45.066095020460047</v>
      </c>
      <c r="S101" s="64">
        <v>8764.458389945652</v>
      </c>
      <c r="U101" s="62">
        <v>38890</v>
      </c>
      <c r="V101" s="64">
        <v>-35.542014757792153</v>
      </c>
      <c r="W101" s="64">
        <v>8757.1966959635411</v>
      </c>
      <c r="Y101" s="65">
        <v>38920</v>
      </c>
      <c r="Z101" s="64">
        <v>-35.459755102793373</v>
      </c>
      <c r="AA101" s="64">
        <v>8860.9433186848964</v>
      </c>
      <c r="AC101" s="65">
        <v>38951</v>
      </c>
      <c r="AD101" s="66">
        <v>7949.068522135417</v>
      </c>
      <c r="AE101" s="64">
        <v>16.701323072115581</v>
      </c>
      <c r="AG101" s="65">
        <v>38982</v>
      </c>
      <c r="AH101" s="63">
        <v>-31.181587139765423</v>
      </c>
      <c r="AI101" s="63">
        <v>8665.2976888020839</v>
      </c>
      <c r="AK101" s="65">
        <v>39012</v>
      </c>
      <c r="AL101" s="64">
        <v>-32.744782050450645</v>
      </c>
      <c r="AM101" s="64">
        <v>8652.7511800130214</v>
      </c>
      <c r="AO101" s="65">
        <v>39043</v>
      </c>
      <c r="AP101" s="64">
        <v>-35.13069693247477</v>
      </c>
      <c r="AQ101" s="64">
        <v>8963.0030924479161</v>
      </c>
      <c r="AS101" s="65">
        <v>39073</v>
      </c>
      <c r="AT101" s="64">
        <v>-34.225690841674805</v>
      </c>
      <c r="AU101" s="64">
        <v>9020.1419270833339</v>
      </c>
    </row>
    <row r="102" spans="1:47">
      <c r="A102" s="62">
        <v>38740</v>
      </c>
      <c r="B102" s="63">
        <v>6483.9070142110186</v>
      </c>
      <c r="C102" s="63">
        <v>620.95657761891687</v>
      </c>
      <c r="E102" s="62">
        <v>38771</v>
      </c>
      <c r="F102" s="63">
        <v>8307.2449544270839</v>
      </c>
      <c r="G102" s="63">
        <v>53.477486928304998</v>
      </c>
      <c r="I102" s="62">
        <v>38799</v>
      </c>
      <c r="J102" s="64">
        <v>8337.4806111653652</v>
      </c>
      <c r="K102" s="64">
        <v>51.338383038838707</v>
      </c>
      <c r="M102" s="62">
        <v>38830</v>
      </c>
      <c r="N102" s="64"/>
      <c r="O102" s="64"/>
      <c r="Q102" s="62">
        <v>38860</v>
      </c>
      <c r="R102" s="64">
        <v>-36.323667208353676</v>
      </c>
      <c r="S102" s="64">
        <v>8806.1493326822911</v>
      </c>
      <c r="U102" s="62">
        <v>38891</v>
      </c>
      <c r="V102" s="64">
        <v>-35.994537353515625</v>
      </c>
      <c r="W102" s="64">
        <v>8805.4910888671875</v>
      </c>
      <c r="Y102" s="65">
        <v>38921</v>
      </c>
      <c r="Z102" s="64">
        <v>-35.377495447794594</v>
      </c>
      <c r="AA102" s="64">
        <v>8811.9495442708339</v>
      </c>
      <c r="AC102" s="65">
        <v>38952</v>
      </c>
      <c r="AD102" s="66">
        <v>7946.9490489130503</v>
      </c>
      <c r="AE102" s="64">
        <v>16.960665039394211</v>
      </c>
      <c r="AG102" s="65">
        <v>38983</v>
      </c>
      <c r="AH102" s="63">
        <v>-31.222720146179199</v>
      </c>
      <c r="AI102" s="63">
        <v>8638.9701741536464</v>
      </c>
      <c r="AK102" s="65">
        <v>39013</v>
      </c>
      <c r="AL102" s="64">
        <v>-32.918268618376359</v>
      </c>
      <c r="AM102" s="64">
        <v>8664.3141983695659</v>
      </c>
      <c r="AO102" s="65">
        <v>39044</v>
      </c>
      <c r="AP102" s="66">
        <v>2311.2175674438477</v>
      </c>
      <c r="AQ102" s="64">
        <v>8833.2996012369786</v>
      </c>
      <c r="AS102" s="65">
        <v>39074</v>
      </c>
      <c r="AT102" s="64">
        <v>-34.266830544335903</v>
      </c>
      <c r="AU102" s="64">
        <v>9094.5579833984375</v>
      </c>
    </row>
    <row r="103" spans="1:47">
      <c r="A103" s="62">
        <v>38741</v>
      </c>
      <c r="B103" s="66">
        <v>4450.0732343196869</v>
      </c>
      <c r="C103" s="66">
        <v>3284.1799580256143</v>
      </c>
      <c r="E103" s="62">
        <v>38772</v>
      </c>
      <c r="F103" s="64">
        <v>8305.1058959960901</v>
      </c>
      <c r="G103" s="64">
        <v>53.395206610361733</v>
      </c>
      <c r="I103" s="62">
        <v>38800</v>
      </c>
      <c r="J103" s="64">
        <v>8397.5808919270839</v>
      </c>
      <c r="K103" s="64">
        <v>51.749700705210365</v>
      </c>
      <c r="M103" s="62">
        <v>38831</v>
      </c>
      <c r="N103" s="64"/>
      <c r="O103" s="64"/>
      <c r="Q103" s="62">
        <v>38861</v>
      </c>
      <c r="R103" s="64">
        <v>-36.570491790771484</v>
      </c>
      <c r="S103" s="64">
        <v>8758.5132242838536</v>
      </c>
      <c r="U103" s="62">
        <v>38892</v>
      </c>
      <c r="V103" s="64">
        <v>-35.624306996663414</v>
      </c>
      <c r="W103" s="64">
        <v>8805.4090169270839</v>
      </c>
      <c r="Y103" s="65">
        <v>38922</v>
      </c>
      <c r="Z103" s="64"/>
      <c r="AA103" s="64"/>
      <c r="AC103" s="65">
        <v>38953</v>
      </c>
      <c r="AD103" s="66">
        <v>7948.5748087565107</v>
      </c>
      <c r="AE103" s="64">
        <v>15.755216856797537</v>
      </c>
      <c r="AG103" s="65">
        <v>38984</v>
      </c>
      <c r="AH103" s="63">
        <v>-31.469551563262939</v>
      </c>
      <c r="AI103" s="63">
        <v>8662.7471110026036</v>
      </c>
      <c r="AK103" s="65">
        <v>39014</v>
      </c>
      <c r="AL103" s="64">
        <v>-32.827054818471275</v>
      </c>
      <c r="AM103" s="64">
        <v>8661.6778157552089</v>
      </c>
      <c r="AO103" s="65">
        <v>39045</v>
      </c>
      <c r="AP103" s="66">
        <v>7000.047037760417</v>
      </c>
      <c r="AQ103" s="64">
        <v>8904.4246826171875</v>
      </c>
      <c r="AS103" s="65">
        <v>39075</v>
      </c>
      <c r="AT103" s="64">
        <v>-34.266830544335903</v>
      </c>
      <c r="AU103" s="64">
        <v>8742.099609375</v>
      </c>
    </row>
    <row r="104" spans="1:47">
      <c r="A104" s="62">
        <v>38742</v>
      </c>
      <c r="B104" s="63">
        <v>8255.3303629557286</v>
      </c>
      <c r="C104" s="63">
        <v>49.03473424911499</v>
      </c>
      <c r="E104" s="62">
        <v>38773</v>
      </c>
      <c r="F104" s="63">
        <v>8258.7039184570312</v>
      </c>
      <c r="G104" s="63">
        <v>51.420661926269531</v>
      </c>
      <c r="I104" s="62">
        <v>38801</v>
      </c>
      <c r="J104" s="64">
        <v>8385.7336222330723</v>
      </c>
      <c r="K104" s="64">
        <v>50.515629927317299</v>
      </c>
      <c r="M104" s="62">
        <v>38832</v>
      </c>
      <c r="N104" s="64"/>
      <c r="O104" s="64"/>
      <c r="Q104" s="62">
        <v>38862</v>
      </c>
      <c r="R104" s="64">
        <v>-36.570498307545982</v>
      </c>
      <c r="S104" s="64">
        <v>8700.4696044921875</v>
      </c>
      <c r="U104" s="62">
        <v>38893</v>
      </c>
      <c r="V104" s="64">
        <v>-35.665459632873535</v>
      </c>
      <c r="W104" s="64">
        <v>8725.1927083333339</v>
      </c>
      <c r="Y104" s="65">
        <v>38923</v>
      </c>
      <c r="Z104" s="66">
        <v>7074.4019908905029</v>
      </c>
      <c r="AA104" s="66">
        <v>1100.6297418475151</v>
      </c>
      <c r="AC104" s="65">
        <v>38954</v>
      </c>
      <c r="AD104" s="66">
        <v>8018.8360595703125</v>
      </c>
      <c r="AE104" s="64">
        <v>18.017752309640247</v>
      </c>
      <c r="AG104" s="65">
        <v>38985</v>
      </c>
      <c r="AH104" s="63">
        <v>-31.592963933944702</v>
      </c>
      <c r="AI104" s="63">
        <v>8618.8134358723964</v>
      </c>
      <c r="AK104" s="65">
        <v>39015</v>
      </c>
      <c r="AL104" s="64">
        <v>-32.580256382624306</v>
      </c>
      <c r="AM104" s="64">
        <v>8577.3888753255214</v>
      </c>
      <c r="AO104" s="65">
        <v>39046</v>
      </c>
      <c r="AP104" s="66">
        <v>6999.512451171875</v>
      </c>
      <c r="AQ104" s="64">
        <v>8946.3839518229161</v>
      </c>
      <c r="AS104" s="65">
        <v>39076</v>
      </c>
      <c r="AT104" s="64">
        <v>-34.019992828369141</v>
      </c>
      <c r="AU104" s="64">
        <v>8704.2541910807286</v>
      </c>
    </row>
    <row r="105" spans="1:47">
      <c r="A105" s="62">
        <v>38743</v>
      </c>
      <c r="B105" s="63">
        <v>8336.6165364583339</v>
      </c>
      <c r="C105" s="63">
        <v>48.870175520579018</v>
      </c>
      <c r="E105" s="62">
        <v>38774</v>
      </c>
      <c r="F105" s="63">
        <v>8208.0234781901036</v>
      </c>
      <c r="G105" s="63">
        <v>51.091558456420898</v>
      </c>
      <c r="I105" s="62">
        <v>38802</v>
      </c>
      <c r="J105" s="64">
        <v>8367.7567342122402</v>
      </c>
      <c r="K105" s="64">
        <v>54.505924542744957</v>
      </c>
      <c r="M105" s="62">
        <v>38833</v>
      </c>
      <c r="N105" s="64"/>
      <c r="O105" s="64"/>
      <c r="Q105" s="62">
        <v>38863</v>
      </c>
      <c r="R105" s="64">
        <v>-36.241414070129395</v>
      </c>
      <c r="S105" s="64">
        <v>8504.98828125</v>
      </c>
      <c r="U105" s="62">
        <v>38894</v>
      </c>
      <c r="V105" s="64">
        <v>-35.953397750854492</v>
      </c>
      <c r="W105" s="64">
        <v>8739.1789957682286</v>
      </c>
      <c r="Y105" s="65">
        <v>38924</v>
      </c>
      <c r="Z105" s="66">
        <v>8018.8774617513018</v>
      </c>
      <c r="AA105" s="64">
        <v>18.963884909947712</v>
      </c>
      <c r="AC105" s="65">
        <v>38955</v>
      </c>
      <c r="AD105" s="66">
        <v>7366.491861979167</v>
      </c>
      <c r="AE105" s="64">
        <v>17.318444112936657</v>
      </c>
      <c r="AG105" s="65">
        <v>38986</v>
      </c>
      <c r="AH105" s="63">
        <v>-31.510684569676716</v>
      </c>
      <c r="AI105" s="63">
        <v>8720.5442708333339</v>
      </c>
      <c r="AK105" s="65">
        <v>39016</v>
      </c>
      <c r="AL105" s="64">
        <v>-32.950473864873253</v>
      </c>
      <c r="AM105" s="64">
        <v>8459.5736897786464</v>
      </c>
      <c r="AO105" s="65">
        <v>39047</v>
      </c>
      <c r="AP105" s="66">
        <v>6999.3888956705732</v>
      </c>
      <c r="AQ105" s="64">
        <v>8897.102294921875</v>
      </c>
      <c r="AS105" s="65">
        <v>39077</v>
      </c>
      <c r="AT105" s="64">
        <v>5.0186416308085127</v>
      </c>
      <c r="AU105" s="64">
        <v>8826.0596923828125</v>
      </c>
    </row>
    <row r="106" spans="1:47">
      <c r="A106" s="62">
        <v>38744</v>
      </c>
      <c r="B106" s="63">
        <v>8323.4939371744786</v>
      </c>
      <c r="C106" s="63">
        <v>48.582224527994789</v>
      </c>
      <c r="E106" s="62">
        <v>38775</v>
      </c>
      <c r="F106" s="63">
        <v>8237.5596313476562</v>
      </c>
      <c r="G106" s="63">
        <v>53.76546367009481</v>
      </c>
      <c r="I106" s="62">
        <v>38803</v>
      </c>
      <c r="J106" s="64">
        <v>8292.1478474934902</v>
      </c>
      <c r="K106" s="64">
        <v>55.452083746592201</v>
      </c>
      <c r="M106" s="62">
        <v>38834</v>
      </c>
      <c r="N106" s="64"/>
      <c r="O106" s="64"/>
      <c r="Q106" s="62">
        <v>38864</v>
      </c>
      <c r="R106" s="64">
        <v>-36.611631393432617</v>
      </c>
      <c r="S106" s="64">
        <v>8638.2709147135411</v>
      </c>
      <c r="U106" s="62">
        <v>38895</v>
      </c>
      <c r="V106" s="64">
        <v>-35.665459632873535</v>
      </c>
      <c r="W106" s="64">
        <v>8740.824462890625</v>
      </c>
      <c r="Y106" s="65">
        <v>38925</v>
      </c>
      <c r="Z106" s="66">
        <v>8022.991048177083</v>
      </c>
      <c r="AA106" s="64">
        <v>18.470288236935932</v>
      </c>
      <c r="AC106" s="65">
        <v>38956</v>
      </c>
      <c r="AD106" s="66">
        <v>7050.3984171549482</v>
      </c>
      <c r="AE106" s="64">
        <v>15.055869201819101</v>
      </c>
      <c r="AG106" s="65">
        <v>38987</v>
      </c>
      <c r="AH106" s="63">
        <v>-31.634063561757404</v>
      </c>
      <c r="AI106" s="63">
        <v>8702.4029947916661</v>
      </c>
      <c r="AK106" s="65">
        <v>39017</v>
      </c>
      <c r="AL106" s="64">
        <v>-32.827061414718628</v>
      </c>
      <c r="AM106" s="64">
        <v>8742.7579345703125</v>
      </c>
      <c r="AO106" s="65">
        <v>39048</v>
      </c>
      <c r="AP106" s="66">
        <v>7001.1166585286455</v>
      </c>
      <c r="AQ106" s="64">
        <v>8879.6605224609375</v>
      </c>
      <c r="AS106" s="65">
        <v>39078</v>
      </c>
      <c r="AT106" s="64">
        <v>206.9992119471232</v>
      </c>
      <c r="AU106" s="64">
        <v>8980.7742513020839</v>
      </c>
    </row>
    <row r="107" spans="1:47">
      <c r="A107" s="62">
        <v>38745</v>
      </c>
      <c r="B107" s="63">
        <v>8346.3658854166661</v>
      </c>
      <c r="C107" s="63">
        <v>48.952494144439697</v>
      </c>
      <c r="E107" s="62">
        <v>38776</v>
      </c>
      <c r="F107" s="63">
        <v>8330.4871622721348</v>
      </c>
      <c r="G107" s="63">
        <v>50.14545202255249</v>
      </c>
      <c r="I107" s="62">
        <v>38804</v>
      </c>
      <c r="J107" s="64">
        <v>8067.5003051757803</v>
      </c>
      <c r="K107" s="64">
        <v>47.800689220428467</v>
      </c>
      <c r="M107" s="62">
        <v>38835</v>
      </c>
      <c r="N107" s="64"/>
      <c r="O107" s="64"/>
      <c r="Q107" s="62">
        <v>38865</v>
      </c>
      <c r="R107" s="64">
        <v>-36.282521088918052</v>
      </c>
      <c r="S107" s="64">
        <v>8806.3550211588536</v>
      </c>
      <c r="U107" s="62">
        <v>38896</v>
      </c>
      <c r="V107" s="64">
        <v>-36.11797571182251</v>
      </c>
      <c r="W107" s="64">
        <v>8740.2485758463536</v>
      </c>
      <c r="Y107" s="65">
        <v>38926</v>
      </c>
      <c r="Z107" s="66">
        <v>8037.4712524414062</v>
      </c>
      <c r="AA107" s="64">
        <v>16.824794888496399</v>
      </c>
      <c r="AC107" s="65">
        <v>38957</v>
      </c>
      <c r="AD107" s="66">
        <v>7044.9271240234375</v>
      </c>
      <c r="AE107" s="64">
        <v>14.274347742398581</v>
      </c>
      <c r="AG107" s="65">
        <v>38988</v>
      </c>
      <c r="AH107" s="63">
        <v>-31.346132516860962</v>
      </c>
      <c r="AI107" s="63">
        <v>8659.0861409505214</v>
      </c>
      <c r="AK107" s="65">
        <v>39018</v>
      </c>
      <c r="AL107" s="64">
        <v>-32.827061414718628</v>
      </c>
      <c r="AM107" s="64">
        <v>8742.7579345703125</v>
      </c>
      <c r="AO107" s="65">
        <v>39049</v>
      </c>
      <c r="AP107" s="66">
        <v>6998.6074015299482</v>
      </c>
      <c r="AQ107" s="64">
        <v>9024.2968343098964</v>
      </c>
      <c r="AS107" s="65">
        <v>39079</v>
      </c>
      <c r="AT107" s="64"/>
      <c r="AU107" s="64"/>
    </row>
    <row r="108" spans="1:47">
      <c r="A108" s="62">
        <v>38746</v>
      </c>
      <c r="B108" s="63">
        <v>8256.5648803710937</v>
      </c>
      <c r="C108" s="63">
        <v>51.914285182952881</v>
      </c>
      <c r="E108" s="62"/>
      <c r="F108" s="63"/>
      <c r="G108" s="63"/>
      <c r="I108" s="62">
        <v>38805</v>
      </c>
      <c r="J108" s="64">
        <v>8389.1889444986973</v>
      </c>
      <c r="K108" s="64">
        <v>53.148394902547203</v>
      </c>
      <c r="M108" s="62">
        <v>38836</v>
      </c>
      <c r="N108" s="64"/>
      <c r="O108" s="64"/>
      <c r="Q108" s="62">
        <v>38866</v>
      </c>
      <c r="R108" s="64">
        <v>-36.447072982788086</v>
      </c>
      <c r="S108" s="64">
        <v>8802.2413330078125</v>
      </c>
      <c r="U108" s="62">
        <v>38897</v>
      </c>
      <c r="V108" s="64"/>
      <c r="W108" s="64"/>
      <c r="Y108" s="65">
        <v>38927</v>
      </c>
      <c r="Z108" s="66">
        <v>8034.0567626953125</v>
      </c>
      <c r="AA108" s="64">
        <v>19.005050698916119</v>
      </c>
      <c r="AC108" s="65">
        <v>38958</v>
      </c>
      <c r="AD108" s="66">
        <v>7029.0072835286455</v>
      </c>
      <c r="AE108" s="64">
        <v>15.426165560881296</v>
      </c>
      <c r="AG108" s="65">
        <v>38989</v>
      </c>
      <c r="AH108" s="63">
        <v>-31.675229946772259</v>
      </c>
      <c r="AI108" s="63">
        <v>8678.3379313151036</v>
      </c>
      <c r="AK108" s="65">
        <v>39019</v>
      </c>
      <c r="AL108" s="64">
        <v>-32.868207693099976</v>
      </c>
      <c r="AM108" s="64">
        <v>8955.680908203125</v>
      </c>
      <c r="AO108" s="65">
        <v>39050</v>
      </c>
      <c r="AP108" s="66">
        <v>4085.3559177865586</v>
      </c>
      <c r="AQ108" s="64">
        <v>8969.3794352213536</v>
      </c>
      <c r="AS108" s="65">
        <v>39080</v>
      </c>
      <c r="AT108" s="64">
        <v>-33.814294815063477</v>
      </c>
      <c r="AU108" s="64">
        <v>8791.6695149739589</v>
      </c>
    </row>
    <row r="109" spans="1:47">
      <c r="A109" s="62">
        <v>38747</v>
      </c>
      <c r="B109" s="63">
        <v>8212.7131144205723</v>
      </c>
      <c r="C109" s="63">
        <v>52.161163012186684</v>
      </c>
      <c r="E109" s="62"/>
      <c r="F109" s="63"/>
      <c r="G109" s="63"/>
      <c r="I109" s="62">
        <v>38806</v>
      </c>
      <c r="J109" s="64">
        <v>8416.1746419270839</v>
      </c>
      <c r="K109" s="64">
        <v>54.094528198242187</v>
      </c>
      <c r="M109" s="62">
        <v>38837</v>
      </c>
      <c r="N109" s="64"/>
      <c r="O109" s="64"/>
      <c r="Q109" s="62">
        <v>38867</v>
      </c>
      <c r="R109" s="64">
        <v>0</v>
      </c>
      <c r="S109" s="64">
        <v>8820.1360677083339</v>
      </c>
      <c r="U109" s="62">
        <v>38898</v>
      </c>
      <c r="V109" s="64">
        <v>330.12106227874756</v>
      </c>
      <c r="W109" s="64">
        <v>8779.2458902994786</v>
      </c>
      <c r="Y109" s="65">
        <v>38928</v>
      </c>
      <c r="Z109" s="66">
        <v>7972.4751993815107</v>
      </c>
      <c r="AA109" s="64">
        <v>16.824755311012268</v>
      </c>
      <c r="AC109" s="65">
        <v>38959</v>
      </c>
      <c r="AD109" s="66">
        <v>3236.4614908695221</v>
      </c>
      <c r="AE109" s="66">
        <v>5997.1378437876701</v>
      </c>
      <c r="AG109" s="65">
        <v>38990</v>
      </c>
      <c r="AH109" s="63">
        <v>810.67849731445312</v>
      </c>
      <c r="AI109" s="63">
        <v>8641.27392578125</v>
      </c>
      <c r="AK109" s="65">
        <v>39020</v>
      </c>
      <c r="AL109" s="64">
        <v>-33.032746632893883</v>
      </c>
      <c r="AM109" s="64">
        <v>8988.8369547526036</v>
      </c>
      <c r="AO109" s="65">
        <v>39051</v>
      </c>
      <c r="AP109" s="64">
        <v>7.4868413458267851</v>
      </c>
      <c r="AQ109" s="64">
        <v>9070.3697509765625</v>
      </c>
      <c r="AS109" s="65">
        <v>39081</v>
      </c>
      <c r="AT109" s="64">
        <v>-33.732015609741211</v>
      </c>
      <c r="AU109" s="64">
        <v>8817.4618326822911</v>
      </c>
    </row>
    <row r="110" spans="1:47">
      <c r="A110" s="62">
        <v>38748</v>
      </c>
      <c r="B110" s="63">
        <v>8256.5234375</v>
      </c>
      <c r="C110" s="63">
        <v>53.395246664683022</v>
      </c>
      <c r="E110" s="62"/>
      <c r="F110" s="63"/>
      <c r="G110" s="63"/>
      <c r="I110" s="62">
        <v>38807</v>
      </c>
      <c r="J110" s="64">
        <v>8351.9194946289062</v>
      </c>
      <c r="K110" s="64">
        <v>53.395219961802162</v>
      </c>
      <c r="M110" s="62"/>
      <c r="N110" s="64"/>
      <c r="O110" s="64"/>
      <c r="Q110" s="62">
        <v>38868</v>
      </c>
      <c r="R110" s="64">
        <v>0</v>
      </c>
      <c r="S110" s="64">
        <v>8839.9223225911464</v>
      </c>
      <c r="U110" s="67"/>
      <c r="V110" s="67"/>
      <c r="W110" s="67"/>
      <c r="Y110" s="65">
        <v>38929</v>
      </c>
      <c r="Z110" s="66">
        <v>8052.362711588542</v>
      </c>
      <c r="AA110" s="64">
        <v>18.223410745461781</v>
      </c>
      <c r="AC110" s="65">
        <v>38960</v>
      </c>
      <c r="AD110" s="64"/>
      <c r="AE110" s="64"/>
      <c r="AG110" s="67"/>
      <c r="AH110" s="67"/>
      <c r="AI110" s="67"/>
      <c r="AK110" s="65">
        <v>39021</v>
      </c>
      <c r="AL110" s="64">
        <v>-33.156139294306435</v>
      </c>
      <c r="AM110" s="64">
        <v>8985.2992350260411</v>
      </c>
      <c r="AO110" s="67"/>
      <c r="AP110" s="67"/>
      <c r="AQ110" s="67"/>
      <c r="AS110" s="65">
        <v>39082</v>
      </c>
      <c r="AT110" s="67"/>
      <c r="AU110" s="67"/>
    </row>
    <row r="111" spans="1:47">
      <c r="A111" s="59" t="s">
        <v>40</v>
      </c>
      <c r="B111" s="68"/>
      <c r="C111" s="67">
        <v>0.92589057506281247</v>
      </c>
      <c r="E111" s="59" t="s">
        <v>40</v>
      </c>
      <c r="G111" s="67">
        <v>1</v>
      </c>
      <c r="I111" s="59" t="s">
        <v>40</v>
      </c>
      <c r="K111" s="67">
        <v>1</v>
      </c>
      <c r="M111" s="59" t="s">
        <v>40</v>
      </c>
      <c r="O111" s="67">
        <v>0.88334547940272257</v>
      </c>
      <c r="Q111" s="59" t="s">
        <v>40</v>
      </c>
      <c r="S111" s="69">
        <v>0</v>
      </c>
      <c r="U111" s="59" t="s">
        <v>40</v>
      </c>
      <c r="W111" s="67">
        <v>1.3550507930793708E-3</v>
      </c>
      <c r="Y111" s="59" t="s">
        <v>40</v>
      </c>
      <c r="AA111" s="70">
        <v>0.21390026406688101</v>
      </c>
      <c r="AC111" s="59" t="s">
        <v>40</v>
      </c>
      <c r="AE111" s="67">
        <v>0.9837305989335573</v>
      </c>
      <c r="AG111" s="59" t="s">
        <v>40</v>
      </c>
      <c r="AI111" s="69">
        <v>0.14062254290914894</v>
      </c>
      <c r="AK111" s="67" t="s">
        <v>40</v>
      </c>
      <c r="AL111" s="67"/>
      <c r="AM111" s="67">
        <v>6.807016743030277E-3</v>
      </c>
      <c r="AO111" s="59" t="s">
        <v>40</v>
      </c>
      <c r="AQ111" s="71">
        <v>0.13744477817572928</v>
      </c>
      <c r="AS111" s="59" t="s">
        <v>40</v>
      </c>
      <c r="AU111" s="71">
        <v>0.12015645716434829</v>
      </c>
    </row>
    <row r="112" spans="1:47">
      <c r="A112" s="59" t="s">
        <v>41</v>
      </c>
      <c r="B112" s="68"/>
      <c r="E112" s="59" t="s">
        <v>41</v>
      </c>
      <c r="I112" s="59" t="s">
        <v>41</v>
      </c>
      <c r="M112" s="59" t="s">
        <v>41</v>
      </c>
      <c r="Q112" s="59" t="s">
        <v>41</v>
      </c>
      <c r="U112" s="59" t="s">
        <v>41</v>
      </c>
      <c r="Y112" s="59" t="s">
        <v>41</v>
      </c>
      <c r="AC112" s="59" t="s">
        <v>41</v>
      </c>
      <c r="AG112" s="59" t="s">
        <v>41</v>
      </c>
      <c r="AI112" s="60"/>
      <c r="AK112" s="59" t="s">
        <v>41</v>
      </c>
      <c r="AO112" s="59" t="s">
        <v>41</v>
      </c>
      <c r="AQ112" s="60"/>
      <c r="AS112" s="59" t="s">
        <v>41</v>
      </c>
      <c r="AU112" s="60"/>
    </row>
    <row r="114" spans="1:47">
      <c r="A114" s="61" t="s">
        <v>9</v>
      </c>
      <c r="B114" s="61" t="s">
        <v>25</v>
      </c>
      <c r="C114" s="61" t="s">
        <v>36</v>
      </c>
      <c r="E114" s="61" t="s">
        <v>9</v>
      </c>
      <c r="F114" s="61" t="s">
        <v>25</v>
      </c>
      <c r="G114" s="61" t="s">
        <v>36</v>
      </c>
      <c r="I114" s="322" t="s">
        <v>9</v>
      </c>
      <c r="J114" s="61" t="s">
        <v>25</v>
      </c>
      <c r="K114" s="61" t="s">
        <v>36</v>
      </c>
      <c r="M114" s="322" t="s">
        <v>9</v>
      </c>
      <c r="N114" s="61" t="s">
        <v>25</v>
      </c>
      <c r="O114" s="61" t="s">
        <v>36</v>
      </c>
      <c r="Q114" s="322" t="s">
        <v>9</v>
      </c>
      <c r="R114" s="61" t="s">
        <v>25</v>
      </c>
      <c r="S114" s="61" t="s">
        <v>36</v>
      </c>
      <c r="U114" s="322" t="s">
        <v>9</v>
      </c>
      <c r="V114" s="61" t="s">
        <v>25</v>
      </c>
      <c r="W114" s="61" t="s">
        <v>36</v>
      </c>
      <c r="Y114" s="322" t="s">
        <v>9</v>
      </c>
      <c r="Z114" s="61" t="s">
        <v>25</v>
      </c>
      <c r="AA114" s="61" t="s">
        <v>36</v>
      </c>
      <c r="AC114" s="322" t="s">
        <v>9</v>
      </c>
      <c r="AD114" s="61" t="s">
        <v>25</v>
      </c>
      <c r="AE114" s="61" t="s">
        <v>36</v>
      </c>
      <c r="AG114" s="322" t="s">
        <v>9</v>
      </c>
      <c r="AH114" s="61" t="s">
        <v>25</v>
      </c>
      <c r="AI114" s="61" t="s">
        <v>36</v>
      </c>
      <c r="AK114" s="322" t="s">
        <v>9</v>
      </c>
      <c r="AL114" s="61" t="s">
        <v>25</v>
      </c>
      <c r="AM114" s="61" t="s">
        <v>36</v>
      </c>
      <c r="AO114" s="322" t="s">
        <v>9</v>
      </c>
      <c r="AP114" s="61" t="s">
        <v>25</v>
      </c>
      <c r="AQ114" s="61" t="s">
        <v>36</v>
      </c>
      <c r="AS114" s="324" t="s">
        <v>9</v>
      </c>
      <c r="AT114" s="72" t="s">
        <v>25</v>
      </c>
      <c r="AU114" s="72" t="s">
        <v>36</v>
      </c>
    </row>
    <row r="115" spans="1:47">
      <c r="A115" s="61"/>
      <c r="B115" s="61" t="s">
        <v>37</v>
      </c>
      <c r="C115" s="61" t="s">
        <v>38</v>
      </c>
      <c r="E115" s="61"/>
      <c r="F115" s="61" t="s">
        <v>37</v>
      </c>
      <c r="G115" s="61" t="s">
        <v>38</v>
      </c>
      <c r="I115" s="322"/>
      <c r="J115" s="61" t="s">
        <v>37</v>
      </c>
      <c r="K115" s="61" t="s">
        <v>38</v>
      </c>
      <c r="M115" s="322"/>
      <c r="N115" s="61" t="s">
        <v>37</v>
      </c>
      <c r="O115" s="61" t="s">
        <v>38</v>
      </c>
      <c r="Q115" s="322"/>
      <c r="R115" s="61" t="s">
        <v>37</v>
      </c>
      <c r="S115" s="61" t="s">
        <v>38</v>
      </c>
      <c r="U115" s="322"/>
      <c r="V115" s="61" t="s">
        <v>37</v>
      </c>
      <c r="W115" s="61" t="s">
        <v>38</v>
      </c>
      <c r="Y115" s="322"/>
      <c r="Z115" s="61" t="s">
        <v>37</v>
      </c>
      <c r="AA115" s="61" t="s">
        <v>38</v>
      </c>
      <c r="AC115" s="322"/>
      <c r="AD115" s="61" t="s">
        <v>37</v>
      </c>
      <c r="AE115" s="61" t="s">
        <v>38</v>
      </c>
      <c r="AG115" s="322"/>
      <c r="AH115" s="61" t="s">
        <v>37</v>
      </c>
      <c r="AI115" s="61" t="s">
        <v>38</v>
      </c>
      <c r="AK115" s="322"/>
      <c r="AL115" s="61" t="s">
        <v>37</v>
      </c>
      <c r="AM115" s="61" t="s">
        <v>38</v>
      </c>
      <c r="AO115" s="322"/>
      <c r="AP115" s="61" t="s">
        <v>37</v>
      </c>
      <c r="AQ115" s="61" t="s">
        <v>38</v>
      </c>
      <c r="AS115" s="324"/>
      <c r="AT115" s="72" t="s">
        <v>37</v>
      </c>
      <c r="AU115" s="72" t="s">
        <v>38</v>
      </c>
    </row>
    <row r="116" spans="1:47">
      <c r="A116" s="61"/>
      <c r="B116" s="61" t="s">
        <v>39</v>
      </c>
      <c r="C116" s="61" t="s">
        <v>39</v>
      </c>
      <c r="E116" s="61"/>
      <c r="F116" s="61" t="s">
        <v>39</v>
      </c>
      <c r="G116" s="61" t="s">
        <v>39</v>
      </c>
      <c r="I116" s="61"/>
      <c r="J116" s="61" t="s">
        <v>39</v>
      </c>
      <c r="K116" s="61" t="s">
        <v>39</v>
      </c>
      <c r="M116" s="61"/>
      <c r="N116" s="61" t="s">
        <v>39</v>
      </c>
      <c r="O116" s="61" t="s">
        <v>39</v>
      </c>
      <c r="Q116" s="61"/>
      <c r="R116" s="61" t="s">
        <v>39</v>
      </c>
      <c r="S116" s="61" t="s">
        <v>39</v>
      </c>
      <c r="U116" s="61"/>
      <c r="V116" s="61" t="s">
        <v>39</v>
      </c>
      <c r="W116" s="61" t="s">
        <v>39</v>
      </c>
      <c r="Y116" s="61"/>
      <c r="Z116" s="61" t="s">
        <v>39</v>
      </c>
      <c r="AA116" s="61" t="s">
        <v>39</v>
      </c>
      <c r="AC116" s="61"/>
      <c r="AD116" s="61" t="s">
        <v>39</v>
      </c>
      <c r="AE116" s="61" t="s">
        <v>39</v>
      </c>
      <c r="AG116" s="61"/>
      <c r="AH116" s="61" t="s">
        <v>39</v>
      </c>
      <c r="AI116" s="61" t="s">
        <v>39</v>
      </c>
      <c r="AK116" s="61"/>
      <c r="AL116" s="61" t="s">
        <v>39</v>
      </c>
      <c r="AM116" s="61" t="s">
        <v>39</v>
      </c>
      <c r="AO116" s="61"/>
      <c r="AP116" s="61" t="s">
        <v>39</v>
      </c>
      <c r="AQ116" s="61" t="s">
        <v>39</v>
      </c>
      <c r="AS116" s="73"/>
      <c r="AT116" s="73" t="s">
        <v>39</v>
      </c>
      <c r="AU116" s="73" t="s">
        <v>39</v>
      </c>
    </row>
    <row r="117" spans="1:47">
      <c r="A117" s="62">
        <v>39083</v>
      </c>
      <c r="B117" s="64">
        <v>-33.732015609741211</v>
      </c>
      <c r="C117" s="64">
        <v>8895.2098388671875</v>
      </c>
      <c r="E117" s="62">
        <v>39114</v>
      </c>
      <c r="F117" s="64">
        <v>-33.32069126764933</v>
      </c>
      <c r="G117" s="64">
        <v>9110.2311604817714</v>
      </c>
      <c r="I117" s="62">
        <v>39142</v>
      </c>
      <c r="J117" s="64">
        <v>-31.592937231063843</v>
      </c>
      <c r="K117" s="64">
        <v>8815.4462687174473</v>
      </c>
      <c r="M117" s="62">
        <v>39173</v>
      </c>
      <c r="N117" s="64">
        <v>-28.844308506358754</v>
      </c>
      <c r="O117" s="64">
        <v>9130.492631392046</v>
      </c>
      <c r="Q117" s="62">
        <v>39203</v>
      </c>
      <c r="R117" s="64">
        <v>-26.697734753290813</v>
      </c>
      <c r="S117" s="64">
        <v>9145.2381591796875</v>
      </c>
      <c r="U117" s="62">
        <v>39234</v>
      </c>
      <c r="V117" s="64">
        <v>-85.358477592468262</v>
      </c>
      <c r="W117" s="64">
        <v>-1.8100782533486683</v>
      </c>
      <c r="Y117" s="62">
        <v>39264</v>
      </c>
      <c r="Z117" s="64">
        <v>-84.001007715861007</v>
      </c>
      <c r="AA117" s="64">
        <v>8784.5938720703125</v>
      </c>
      <c r="AC117" s="62">
        <v>39295</v>
      </c>
      <c r="AD117" s="64">
        <v>-82.314356168111161</v>
      </c>
      <c r="AE117" s="64">
        <v>8867.6075846354161</v>
      </c>
      <c r="AG117" s="62">
        <v>39326</v>
      </c>
      <c r="AH117" s="64">
        <v>-82.972564379374191</v>
      </c>
      <c r="AI117" s="64">
        <v>9504.1960856119786</v>
      </c>
      <c r="AK117" s="62">
        <v>39356</v>
      </c>
      <c r="AL117" s="64">
        <v>-82.108697255452469</v>
      </c>
      <c r="AM117" s="64">
        <v>8639.834228515625</v>
      </c>
      <c r="AO117" s="62">
        <v>39387</v>
      </c>
      <c r="AP117" s="64">
        <v>-77.33684253692627</v>
      </c>
      <c r="AQ117" s="64">
        <v>8736.5872802734375</v>
      </c>
      <c r="AS117" s="62">
        <v>39417</v>
      </c>
      <c r="AT117" s="74"/>
      <c r="AU117" s="74"/>
    </row>
    <row r="118" spans="1:47">
      <c r="A118" s="62">
        <v>39084</v>
      </c>
      <c r="B118" s="64">
        <v>-34.094792105934836</v>
      </c>
      <c r="C118" s="64">
        <v>8891.6611328125</v>
      </c>
      <c r="E118" s="62">
        <v>39115</v>
      </c>
      <c r="F118" s="64">
        <v>-33.444077491760254</v>
      </c>
      <c r="G118" s="64">
        <v>9088.3875325520839</v>
      </c>
      <c r="I118" s="62">
        <v>39143</v>
      </c>
      <c r="J118" s="64">
        <v>-31.46953821182251</v>
      </c>
      <c r="K118" s="64">
        <v>8860.8199055989589</v>
      </c>
      <c r="M118" s="62">
        <v>39174</v>
      </c>
      <c r="N118" s="64">
        <v>-28.055224895477295</v>
      </c>
      <c r="O118" s="64">
        <v>8831.1603495279942</v>
      </c>
      <c r="Q118" s="62">
        <v>39204</v>
      </c>
      <c r="R118" s="64">
        <v>-26.533189376195271</v>
      </c>
      <c r="S118" s="64">
        <v>9158.1138509114589</v>
      </c>
      <c r="U118" s="62">
        <v>39235</v>
      </c>
      <c r="V118" s="74"/>
      <c r="W118" s="74"/>
      <c r="Y118" s="62">
        <v>39265</v>
      </c>
      <c r="Z118" s="64">
        <v>-83.507319132486984</v>
      </c>
      <c r="AA118" s="64">
        <v>8765.218505859375</v>
      </c>
      <c r="AC118" s="62">
        <v>39296</v>
      </c>
      <c r="AD118" s="64">
        <v>-83.425060590108231</v>
      </c>
      <c r="AE118" s="64">
        <v>8865.5096842447911</v>
      </c>
      <c r="AG118" s="62">
        <v>39327</v>
      </c>
      <c r="AH118" s="64">
        <v>-83.795311292012528</v>
      </c>
      <c r="AI118" s="64">
        <v>9504.2373453776036</v>
      </c>
      <c r="AK118" s="62">
        <v>39357</v>
      </c>
      <c r="AL118" s="64">
        <v>-80.178874471913218</v>
      </c>
      <c r="AM118" s="64">
        <v>8632.034476902174</v>
      </c>
      <c r="AO118" s="62">
        <v>39388</v>
      </c>
      <c r="AP118" s="64">
        <v>-76.185018221537277</v>
      </c>
      <c r="AQ118" s="64">
        <v>8762.17431640625</v>
      </c>
      <c r="AS118" s="62">
        <v>39418</v>
      </c>
      <c r="AT118" s="74"/>
      <c r="AU118" s="74"/>
    </row>
    <row r="119" spans="1:47">
      <c r="A119" s="62">
        <v>39085</v>
      </c>
      <c r="B119" s="64">
        <v>-33.896574020385742</v>
      </c>
      <c r="C119" s="64">
        <v>8892.9474283854161</v>
      </c>
      <c r="E119" s="62">
        <v>39116</v>
      </c>
      <c r="F119" s="64">
        <v>-32.90934737523397</v>
      </c>
      <c r="G119" s="64">
        <v>9029.8911539713536</v>
      </c>
      <c r="I119" s="62">
        <v>39144</v>
      </c>
      <c r="J119" s="64">
        <v>-31.387272278467815</v>
      </c>
      <c r="K119" s="64">
        <v>8974.7270100911464</v>
      </c>
      <c r="M119" s="62">
        <v>39175</v>
      </c>
      <c r="N119" s="64">
        <v>-28.260923306147259</v>
      </c>
      <c r="O119" s="64">
        <v>9174.6920979817714</v>
      </c>
      <c r="Q119" s="62">
        <v>39205</v>
      </c>
      <c r="R119" s="64">
        <v>-26.450910170873005</v>
      </c>
      <c r="S119" s="64">
        <v>9111.7939453125</v>
      </c>
      <c r="U119" s="62">
        <v>39236</v>
      </c>
      <c r="V119" s="74"/>
      <c r="W119" s="74"/>
      <c r="Y119" s="62">
        <v>39266</v>
      </c>
      <c r="Z119" s="64">
        <v>-84.330066998799637</v>
      </c>
      <c r="AA119" s="64">
        <v>8777.847412109375</v>
      </c>
      <c r="AC119" s="62">
        <v>39297</v>
      </c>
      <c r="AD119" s="64">
        <v>-81.903012911478683</v>
      </c>
      <c r="AE119" s="64">
        <v>8877.6859537760411</v>
      </c>
      <c r="AG119" s="62">
        <v>39328</v>
      </c>
      <c r="AH119" s="64">
        <v>-84.782576878865555</v>
      </c>
      <c r="AI119" s="64">
        <v>9500.8231201171875</v>
      </c>
      <c r="AK119" s="62">
        <v>39358</v>
      </c>
      <c r="AL119" s="64">
        <v>-81.203671455383301</v>
      </c>
      <c r="AM119" s="64">
        <v>8688.1697184244786</v>
      </c>
      <c r="AO119" s="62">
        <v>39389</v>
      </c>
      <c r="AP119" s="64">
        <v>-74.292740186055497</v>
      </c>
      <c r="AQ119" s="64">
        <v>8597.4636230568703</v>
      </c>
      <c r="AS119" s="62">
        <v>39419</v>
      </c>
      <c r="AT119" s="64">
        <v>-79.105712890625</v>
      </c>
      <c r="AU119" s="64">
        <v>8366.6461181640625</v>
      </c>
    </row>
    <row r="120" spans="1:47">
      <c r="A120" s="62">
        <v>39086</v>
      </c>
      <c r="B120" s="64">
        <v>-58.845039865244992</v>
      </c>
      <c r="C120" s="64">
        <v>8492.827912703804</v>
      </c>
      <c r="E120" s="62">
        <v>39117</v>
      </c>
      <c r="F120" s="64">
        <v>-32.950467268625893</v>
      </c>
      <c r="G120" s="64">
        <v>8903.6018473307286</v>
      </c>
      <c r="I120" s="62">
        <v>39145</v>
      </c>
      <c r="J120" s="64">
        <v>-31.26387317975362</v>
      </c>
      <c r="K120" s="64">
        <v>9072.467529296875</v>
      </c>
      <c r="M120" s="62">
        <v>39176</v>
      </c>
      <c r="N120" s="64">
        <v>-28.795725901921589</v>
      </c>
      <c r="O120" s="64">
        <v>9172.0179443359375</v>
      </c>
      <c r="Q120" s="62">
        <v>39206</v>
      </c>
      <c r="R120" s="64">
        <v>-26.780046463012695</v>
      </c>
      <c r="S120" s="64">
        <v>9049.265625</v>
      </c>
      <c r="U120" s="62">
        <v>39237</v>
      </c>
      <c r="V120" s="74"/>
      <c r="W120" s="74"/>
      <c r="Y120" s="62">
        <v>39267</v>
      </c>
      <c r="Z120" s="64">
        <v>-83.671891212463379</v>
      </c>
      <c r="AA120" s="64">
        <v>8768.920654296875</v>
      </c>
      <c r="AC120" s="62">
        <v>39298</v>
      </c>
      <c r="AD120" s="64">
        <v>-82.849164962768555</v>
      </c>
      <c r="AE120" s="64">
        <v>8872.3792724609375</v>
      </c>
      <c r="AG120" s="62">
        <v>39329</v>
      </c>
      <c r="AH120" s="64">
        <v>-83.671878178914383</v>
      </c>
      <c r="AI120" s="64">
        <v>9505.0187174479161</v>
      </c>
      <c r="AK120" s="62">
        <v>39359</v>
      </c>
      <c r="AL120" s="64">
        <v>-81.203677495320633</v>
      </c>
      <c r="AM120" s="64">
        <v>8716.3070475260411</v>
      </c>
      <c r="AO120" s="62">
        <v>39390</v>
      </c>
      <c r="AP120" s="64">
        <v>-78.324114481608078</v>
      </c>
      <c r="AQ120" s="64">
        <v>8723.0945231119786</v>
      </c>
      <c r="AS120" s="62">
        <v>39420</v>
      </c>
      <c r="AT120" s="64">
        <v>-78.735489845275879</v>
      </c>
      <c r="AU120" s="64">
        <v>8437.1129964192714</v>
      </c>
    </row>
    <row r="121" spans="1:47">
      <c r="A121" s="62">
        <v>39087</v>
      </c>
      <c r="B121" s="64">
        <v>-34.678226470947266</v>
      </c>
      <c r="C121" s="64">
        <v>8204.4387555803569</v>
      </c>
      <c r="E121" s="62">
        <v>39118</v>
      </c>
      <c r="F121" s="64">
        <v>-32.950473864873253</v>
      </c>
      <c r="G121" s="64">
        <v>9014.7117513020839</v>
      </c>
      <c r="I121" s="62">
        <v>39146</v>
      </c>
      <c r="J121" s="64">
        <v>-31.510677893956501</v>
      </c>
      <c r="K121" s="64">
        <v>8830.831298828125</v>
      </c>
      <c r="M121" s="62">
        <v>39177</v>
      </c>
      <c r="N121" s="64">
        <v>-28.960257927576702</v>
      </c>
      <c r="O121" s="64">
        <v>9099.0008951822911</v>
      </c>
      <c r="Q121" s="62">
        <v>39207</v>
      </c>
      <c r="R121" s="74"/>
      <c r="S121" s="74"/>
      <c r="U121" s="62">
        <v>39238</v>
      </c>
      <c r="V121" s="64">
        <v>-85.501558718474016</v>
      </c>
      <c r="W121" s="64">
        <v>-1.4970821608667788</v>
      </c>
      <c r="Y121" s="62">
        <v>39268</v>
      </c>
      <c r="Z121" s="64">
        <v>-83.342808405558273</v>
      </c>
      <c r="AA121" s="64">
        <v>8820.4648030599001</v>
      </c>
      <c r="AC121" s="62">
        <v>39299</v>
      </c>
      <c r="AD121" s="64">
        <v>-83.466212272644043</v>
      </c>
      <c r="AE121" s="64">
        <v>8891.1373291015625</v>
      </c>
      <c r="AG121" s="62">
        <v>39330</v>
      </c>
      <c r="AH121" s="64">
        <v>-83.877577145894364</v>
      </c>
      <c r="AI121" s="64">
        <v>9495.1047770182286</v>
      </c>
      <c r="AK121" s="62">
        <v>39360</v>
      </c>
      <c r="AL121" s="64">
        <v>-81.656187375386551</v>
      </c>
      <c r="AM121" s="64">
        <v>8785.4165445963536</v>
      </c>
      <c r="AO121" s="62">
        <v>39391</v>
      </c>
      <c r="AP121" s="64">
        <v>-75.773675282796219</v>
      </c>
      <c r="AQ121" s="64">
        <v>8663.65234375</v>
      </c>
      <c r="AS121" s="62">
        <v>39421</v>
      </c>
      <c r="AT121" s="64">
        <v>-76.719814300537109</v>
      </c>
      <c r="AU121" s="64">
        <v>8478.8668009440098</v>
      </c>
    </row>
    <row r="122" spans="1:47">
      <c r="A122" s="62">
        <v>39088</v>
      </c>
      <c r="B122" s="64">
        <v>-34.760479609171547</v>
      </c>
      <c r="C122" s="64">
        <v>8322.6298014322911</v>
      </c>
      <c r="E122" s="62">
        <v>39119</v>
      </c>
      <c r="F122" s="64">
        <v>-33.073879559834801</v>
      </c>
      <c r="G122" s="64">
        <v>8529.9994901021328</v>
      </c>
      <c r="I122" s="62">
        <v>39147</v>
      </c>
      <c r="J122" s="64">
        <v>-31.26387317975362</v>
      </c>
      <c r="K122" s="64">
        <v>8980.6918131510411</v>
      </c>
      <c r="M122" s="62">
        <v>39178</v>
      </c>
      <c r="N122" s="64">
        <v>-28.960264603296917</v>
      </c>
      <c r="O122" s="64">
        <v>9108.4208577473964</v>
      </c>
      <c r="Q122" s="62">
        <v>39208</v>
      </c>
      <c r="R122" s="74"/>
      <c r="S122" s="74"/>
      <c r="U122" s="62">
        <v>39239</v>
      </c>
      <c r="V122" s="64">
        <v>-84.905982653299972</v>
      </c>
      <c r="W122" s="64">
        <v>0.45240425101170939</v>
      </c>
      <c r="Y122" s="62">
        <v>39269</v>
      </c>
      <c r="Z122" s="64">
        <v>-83.342787106831864</v>
      </c>
      <c r="AA122" s="64">
        <v>8848.7256673177089</v>
      </c>
      <c r="AC122" s="62">
        <v>39300</v>
      </c>
      <c r="AD122" s="64">
        <v>-82.520061175028488</v>
      </c>
      <c r="AE122" s="64">
        <v>8895.4569091796875</v>
      </c>
      <c r="AG122" s="62">
        <v>39331</v>
      </c>
      <c r="AH122" s="64">
        <v>-83.425074259440109</v>
      </c>
      <c r="AI122" s="64">
        <v>9501.1932373056807</v>
      </c>
      <c r="AK122" s="62">
        <v>39361</v>
      </c>
      <c r="AL122" s="64">
        <v>-81.532788276672363</v>
      </c>
      <c r="AM122" s="64">
        <v>8771.0598551432286</v>
      </c>
      <c r="AO122" s="62">
        <v>39392</v>
      </c>
      <c r="AP122" s="64">
        <v>-72.194732666015625</v>
      </c>
      <c r="AQ122" s="64">
        <v>8733.0911865234375</v>
      </c>
      <c r="AS122" s="62">
        <v>39422</v>
      </c>
      <c r="AT122" s="64">
        <v>-75.362278938293457</v>
      </c>
      <c r="AU122" s="64">
        <v>6051.7672113428516</v>
      </c>
    </row>
    <row r="123" spans="1:47">
      <c r="A123" s="62">
        <v>39089</v>
      </c>
      <c r="B123" s="64">
        <v>-34.966164588928223</v>
      </c>
      <c r="C123" s="64">
        <v>8394.5367228190098</v>
      </c>
      <c r="E123" s="62">
        <v>39120</v>
      </c>
      <c r="F123" s="64">
        <v>-33.073879718780518</v>
      </c>
      <c r="G123" s="64">
        <v>9146.1432291666661</v>
      </c>
      <c r="I123" s="62">
        <v>39148</v>
      </c>
      <c r="J123" s="64">
        <v>-31.222733497619629</v>
      </c>
      <c r="K123" s="64">
        <v>8807.0130615234375</v>
      </c>
      <c r="M123" s="62">
        <v>39179</v>
      </c>
      <c r="N123" s="64">
        <v>-29.124769926071167</v>
      </c>
      <c r="O123" s="64">
        <v>9130.2231852213536</v>
      </c>
      <c r="Q123" s="62">
        <v>39209</v>
      </c>
      <c r="R123" s="74"/>
      <c r="S123" s="74"/>
      <c r="U123" s="62">
        <v>39240</v>
      </c>
      <c r="V123" s="64">
        <v>-84.412345568339035</v>
      </c>
      <c r="W123" s="64">
        <v>4375.1222570488853</v>
      </c>
      <c r="Y123" s="62">
        <v>39270</v>
      </c>
      <c r="Z123" s="64">
        <v>-83.836443901062012</v>
      </c>
      <c r="AA123" s="64">
        <v>8830.7490234375</v>
      </c>
      <c r="AC123" s="62">
        <v>39301</v>
      </c>
      <c r="AD123" s="64">
        <v>-84.08326244354248</v>
      </c>
      <c r="AE123" s="64">
        <v>8891.8781331380214</v>
      </c>
      <c r="AG123" s="62">
        <v>39332</v>
      </c>
      <c r="AH123" s="64">
        <v>-81.820740381876632</v>
      </c>
      <c r="AI123" s="64">
        <v>9316.407470703125</v>
      </c>
      <c r="AK123" s="62">
        <v>39362</v>
      </c>
      <c r="AL123" s="64">
        <v>-82.067570686340332</v>
      </c>
      <c r="AM123" s="64">
        <v>8826.5941569010411</v>
      </c>
      <c r="AO123" s="62">
        <v>39393</v>
      </c>
      <c r="AP123" s="64">
        <v>-77.938944036310374</v>
      </c>
      <c r="AQ123" s="64">
        <v>8700.309037642046</v>
      </c>
      <c r="AS123" s="62">
        <v>39423</v>
      </c>
      <c r="AT123" s="64">
        <v>-76.596369107564286</v>
      </c>
      <c r="AU123" s="64">
        <v>4496.7222537354874</v>
      </c>
    </row>
    <row r="124" spans="1:47">
      <c r="A124" s="62">
        <v>39090</v>
      </c>
      <c r="B124" s="64">
        <v>-35.130703449249268</v>
      </c>
      <c r="C124" s="64">
        <v>8491.084228515625</v>
      </c>
      <c r="E124" s="62">
        <v>39121</v>
      </c>
      <c r="F124" s="64">
        <v>-32.868194500605263</v>
      </c>
      <c r="G124" s="64">
        <v>9029.5209554036464</v>
      </c>
      <c r="I124" s="62">
        <v>39149</v>
      </c>
      <c r="J124" s="64">
        <v>-30.934802452723186</v>
      </c>
      <c r="K124" s="64">
        <v>8873.40771484375</v>
      </c>
      <c r="M124" s="62">
        <v>39180</v>
      </c>
      <c r="N124" s="64">
        <v>-29.124789953231812</v>
      </c>
      <c r="O124" s="64">
        <v>9000.478515625</v>
      </c>
      <c r="Q124" s="62">
        <v>39210</v>
      </c>
      <c r="R124" s="64">
        <v>-25.05227699279785</v>
      </c>
      <c r="S124" s="64">
        <v>9270.9104980468746</v>
      </c>
      <c r="U124" s="62">
        <v>39241</v>
      </c>
      <c r="V124" s="64">
        <v>-84.535758972167969</v>
      </c>
      <c r="W124" s="64">
        <v>10194.385782877604</v>
      </c>
      <c r="Y124" s="62">
        <v>39271</v>
      </c>
      <c r="Z124" s="64">
        <v>-83.383926391601563</v>
      </c>
      <c r="AA124" s="64">
        <v>8826.0183919270839</v>
      </c>
      <c r="AC124" s="62">
        <v>39302</v>
      </c>
      <c r="AD124" s="64">
        <v>-83.630746841430664</v>
      </c>
      <c r="AE124" s="64">
        <v>8885.7076009114589</v>
      </c>
      <c r="AG124" s="62">
        <v>39333</v>
      </c>
      <c r="AH124" s="64">
        <v>-83.342801094055176</v>
      </c>
      <c r="AI124" s="64">
        <v>9069.0533050364593</v>
      </c>
      <c r="AK124" s="62">
        <v>39363</v>
      </c>
      <c r="AL124" s="64">
        <v>-81.203691482543945</v>
      </c>
      <c r="AM124" s="64">
        <v>8775.955078125</v>
      </c>
      <c r="AO124" s="62">
        <v>39394</v>
      </c>
      <c r="AP124" s="64">
        <v>-78.982295036315918</v>
      </c>
      <c r="AQ124" s="64">
        <v>8645.6349283854161</v>
      </c>
      <c r="AS124" s="62">
        <v>39424</v>
      </c>
      <c r="AT124" s="64">
        <v>-76.596394538879395</v>
      </c>
      <c r="AU124" s="64">
        <v>8753.658935546875</v>
      </c>
    </row>
    <row r="125" spans="1:47">
      <c r="A125" s="62">
        <v>39091</v>
      </c>
      <c r="B125" s="64">
        <v>-35.336368878682457</v>
      </c>
      <c r="C125" s="64">
        <v>8553.4474283854161</v>
      </c>
      <c r="E125" s="62">
        <v>39122</v>
      </c>
      <c r="F125" s="64">
        <v>-32.909334103266396</v>
      </c>
      <c r="G125" s="64">
        <v>9144.703369140625</v>
      </c>
      <c r="I125" s="62">
        <v>39150</v>
      </c>
      <c r="J125" s="64">
        <v>-30.893662770589192</v>
      </c>
      <c r="K125" s="64">
        <v>8856.0069580078125</v>
      </c>
      <c r="M125" s="62">
        <v>39181</v>
      </c>
      <c r="N125" s="64">
        <v>-29.124789953231812</v>
      </c>
      <c r="O125" s="64">
        <v>9000.478515625</v>
      </c>
      <c r="Q125" s="62">
        <v>39211</v>
      </c>
      <c r="R125" s="64">
        <v>-24.229547500610352</v>
      </c>
      <c r="S125" s="64">
        <v>9196.6175537109375</v>
      </c>
      <c r="U125" s="62">
        <v>39242</v>
      </c>
      <c r="V125" s="64">
        <v>-85.440790494283036</v>
      </c>
      <c r="W125" s="64">
        <v>10037.7783203125</v>
      </c>
      <c r="Y125" s="62">
        <v>39272</v>
      </c>
      <c r="Z125" s="64">
        <v>-83.013696670532227</v>
      </c>
      <c r="AA125" s="64">
        <v>8740.3309326171875</v>
      </c>
      <c r="AC125" s="62">
        <v>39303</v>
      </c>
      <c r="AD125" s="64">
        <v>10.736457824707031</v>
      </c>
      <c r="AE125" s="64">
        <v>10.736457824707031</v>
      </c>
      <c r="AG125" s="62">
        <v>39334</v>
      </c>
      <c r="AH125" s="64">
        <v>-83.713018099466964</v>
      </c>
      <c r="AI125" s="64">
        <v>8853.7034505208339</v>
      </c>
      <c r="AK125" s="62">
        <v>39364</v>
      </c>
      <c r="AL125" s="64">
        <v>-78.447539329528809</v>
      </c>
      <c r="AM125" s="64">
        <v>8773.4460042317714</v>
      </c>
      <c r="AO125" s="62">
        <v>39395</v>
      </c>
      <c r="AP125" s="64">
        <v>-75.979339599609375</v>
      </c>
      <c r="AQ125" s="64">
        <v>8601.2894694010411</v>
      </c>
      <c r="AS125" s="62">
        <v>39425</v>
      </c>
      <c r="AT125" s="64">
        <v>-78.982270240783691</v>
      </c>
      <c r="AU125" s="64">
        <v>8497.419189453125</v>
      </c>
    </row>
    <row r="126" spans="1:47">
      <c r="A126" s="62">
        <v>39092</v>
      </c>
      <c r="B126" s="64">
        <v>-35.583199977874756</v>
      </c>
      <c r="C126" s="64">
        <v>8723.7119954427089</v>
      </c>
      <c r="E126" s="62">
        <v>39123</v>
      </c>
      <c r="F126" s="64">
        <v>-33.197285413742065</v>
      </c>
      <c r="G126" s="64">
        <v>9183.2071533203125</v>
      </c>
      <c r="I126" s="62">
        <v>39151</v>
      </c>
      <c r="J126" s="64">
        <v>-31.099327802658081</v>
      </c>
      <c r="K126" s="64">
        <v>8853.2096354166661</v>
      </c>
      <c r="M126" s="62">
        <v>39182</v>
      </c>
      <c r="N126" s="64">
        <v>-29.042523940404255</v>
      </c>
      <c r="O126" s="64">
        <v>9149.4340006510411</v>
      </c>
      <c r="Q126" s="62">
        <v>39212</v>
      </c>
      <c r="R126" s="64">
        <v>-25.422511259714764</v>
      </c>
      <c r="S126" s="64">
        <v>9146.9658610026036</v>
      </c>
      <c r="U126" s="62">
        <v>39243</v>
      </c>
      <c r="V126" s="64">
        <v>-85.440758387247726</v>
      </c>
      <c r="W126" s="64">
        <v>10193.521728515625</v>
      </c>
      <c r="Y126" s="62">
        <v>39273</v>
      </c>
      <c r="Z126" s="64">
        <v>-82.396636327107743</v>
      </c>
      <c r="AA126" s="64">
        <v>8786.1981201171875</v>
      </c>
      <c r="AC126" s="62">
        <v>39304</v>
      </c>
      <c r="AD126" s="64">
        <v>-84.412365913391113</v>
      </c>
      <c r="AE126" s="64">
        <v>-84.412365913391113</v>
      </c>
      <c r="AG126" s="62">
        <v>39335</v>
      </c>
      <c r="AH126" s="64">
        <v>-83.671899159749344</v>
      </c>
      <c r="AI126" s="64">
        <v>8790.9289957682286</v>
      </c>
      <c r="AK126" s="62">
        <v>39365</v>
      </c>
      <c r="AL126" s="64">
        <v>-80.710055351257324</v>
      </c>
      <c r="AM126" s="64">
        <v>8690.967041015625</v>
      </c>
      <c r="AO126" s="62">
        <v>39396</v>
      </c>
      <c r="AP126" s="64">
        <v>-77.419122060139969</v>
      </c>
      <c r="AQ126" s="64">
        <v>8607.2541910807286</v>
      </c>
      <c r="AS126" s="62">
        <v>39426</v>
      </c>
      <c r="AT126" s="64">
        <v>-76.884333928426102</v>
      </c>
      <c r="AU126" s="64">
        <v>8500.5866292317714</v>
      </c>
    </row>
    <row r="127" spans="1:47">
      <c r="A127" s="62">
        <v>39093</v>
      </c>
      <c r="B127" s="64">
        <v>-35.788865407307945</v>
      </c>
      <c r="C127" s="64">
        <v>8779.7806803385411</v>
      </c>
      <c r="E127" s="62">
        <v>39124</v>
      </c>
      <c r="F127" s="64">
        <v>-32.744782050450645</v>
      </c>
      <c r="G127" s="64">
        <v>9245.9817301432286</v>
      </c>
      <c r="I127" s="62">
        <v>39152</v>
      </c>
      <c r="J127" s="64">
        <v>-30.893649419148762</v>
      </c>
      <c r="K127" s="64">
        <v>8877.7270914713536</v>
      </c>
      <c r="M127" s="62">
        <v>39183</v>
      </c>
      <c r="N127" s="64">
        <v>-28.960257927576702</v>
      </c>
      <c r="O127" s="64">
        <v>9060.3732096354161</v>
      </c>
      <c r="Q127" s="62">
        <v>39213</v>
      </c>
      <c r="R127" s="64">
        <v>-25.957300027211506</v>
      </c>
      <c r="S127" s="64">
        <v>9040.7925618489589</v>
      </c>
      <c r="U127" s="62">
        <v>39244</v>
      </c>
      <c r="V127" s="64">
        <v>-84.042128562927246</v>
      </c>
      <c r="W127" s="64">
        <v>9063.0392089843754</v>
      </c>
      <c r="Y127" s="62">
        <v>39274</v>
      </c>
      <c r="Z127" s="64">
        <v>-81.738435109456375</v>
      </c>
      <c r="AA127" s="64">
        <v>8805.24462890625</v>
      </c>
      <c r="AC127" s="62">
        <v>39305</v>
      </c>
      <c r="AD127" s="64">
        <v>-83.383954683939621</v>
      </c>
      <c r="AE127" s="64">
        <v>-83.383954683939621</v>
      </c>
      <c r="AG127" s="62">
        <v>39336</v>
      </c>
      <c r="AH127" s="64">
        <v>-82.643466631571457</v>
      </c>
      <c r="AI127" s="64">
        <v>8972.6699625651036</v>
      </c>
      <c r="AK127" s="62">
        <v>39366</v>
      </c>
      <c r="AL127" s="64">
        <v>-79.763902346293136</v>
      </c>
      <c r="AM127" s="64">
        <v>8706.9690348307286</v>
      </c>
      <c r="AO127" s="62">
        <v>39397</v>
      </c>
      <c r="AP127" s="64">
        <v>-77.665933609008789</v>
      </c>
      <c r="AQ127" s="64">
        <v>8598.9033203125</v>
      </c>
      <c r="AS127" s="62">
        <v>39427</v>
      </c>
      <c r="AT127" s="64">
        <v>-76.884326616923019</v>
      </c>
      <c r="AU127" s="64">
        <v>8505.2351888020839</v>
      </c>
    </row>
    <row r="128" spans="1:47">
      <c r="A128" s="62">
        <v>39094</v>
      </c>
      <c r="B128" s="64">
        <v>-35.788845856984459</v>
      </c>
      <c r="C128" s="64">
        <v>8664.1457722981777</v>
      </c>
      <c r="E128" s="62">
        <v>39125</v>
      </c>
      <c r="F128" s="64">
        <v>-33.197291851043701</v>
      </c>
      <c r="G128" s="64">
        <v>9175.8849690755214</v>
      </c>
      <c r="I128" s="62">
        <v>39153</v>
      </c>
      <c r="J128" s="64">
        <v>-30.975908756256104</v>
      </c>
      <c r="K128" s="64">
        <v>8890.3560791015625</v>
      </c>
      <c r="M128" s="62">
        <v>39184</v>
      </c>
      <c r="N128" s="64">
        <v>-28.30204963684082</v>
      </c>
      <c r="O128" s="64">
        <v>9080.5714925130214</v>
      </c>
      <c r="Q128" s="62">
        <v>39214</v>
      </c>
      <c r="R128" s="64">
        <v>-25.751582463582356</v>
      </c>
      <c r="S128" s="64">
        <v>8927.17333984375</v>
      </c>
      <c r="U128" s="62">
        <v>39245</v>
      </c>
      <c r="V128" s="64">
        <v>-83.795343399047852</v>
      </c>
      <c r="W128" s="64">
        <v>8651.0645751953125</v>
      </c>
      <c r="Y128" s="62">
        <v>39275</v>
      </c>
      <c r="Z128" s="64">
        <v>-82.396648406982422</v>
      </c>
      <c r="AA128" s="64">
        <v>8782.2901204427089</v>
      </c>
      <c r="AC128" s="62">
        <v>39306</v>
      </c>
      <c r="AD128" s="64">
        <v>-83.589639345804855</v>
      </c>
      <c r="AE128" s="64">
        <v>-83.589639345804855</v>
      </c>
      <c r="AG128" s="62">
        <v>39337</v>
      </c>
      <c r="AH128" s="64">
        <v>-83.096008618672684</v>
      </c>
      <c r="AI128" s="64">
        <v>8965.5535481770839</v>
      </c>
      <c r="AK128" s="62">
        <v>39367</v>
      </c>
      <c r="AL128" s="64">
        <v>-80.833447456359863</v>
      </c>
      <c r="AM128" s="64">
        <v>8797.7574869791661</v>
      </c>
      <c r="AO128" s="62">
        <v>39398</v>
      </c>
      <c r="AP128" s="64">
        <v>-77.583679835001632</v>
      </c>
      <c r="AQ128" s="64">
        <v>8609.1873372395839</v>
      </c>
      <c r="AS128" s="62">
        <v>39428</v>
      </c>
      <c r="AT128" s="64">
        <v>-74.333866755167648</v>
      </c>
      <c r="AU128" s="64">
        <v>8524.0348307291661</v>
      </c>
    </row>
    <row r="129" spans="1:47">
      <c r="A129" s="62">
        <v>39095</v>
      </c>
      <c r="B129" s="64">
        <v>-35.295242309570313</v>
      </c>
      <c r="C129" s="64">
        <v>8454.1437174479161</v>
      </c>
      <c r="E129" s="62">
        <v>39126</v>
      </c>
      <c r="F129" s="64">
        <v>-33.156158844629921</v>
      </c>
      <c r="G129" s="64">
        <v>9231.7071940104161</v>
      </c>
      <c r="I129" s="62">
        <v>39154</v>
      </c>
      <c r="J129" s="64">
        <v>-30.523432334264118</v>
      </c>
      <c r="K129" s="64">
        <v>8821.5755208333339</v>
      </c>
      <c r="M129" s="62">
        <v>39185</v>
      </c>
      <c r="N129" s="64">
        <v>-27.602715174357098</v>
      </c>
      <c r="O129" s="64">
        <v>9037.1724446614589</v>
      </c>
      <c r="Q129" s="62">
        <v>39215</v>
      </c>
      <c r="R129" s="64">
        <v>-25.669322808583576</v>
      </c>
      <c r="S129" s="64">
        <v>9011.9145100911464</v>
      </c>
      <c r="U129" s="62">
        <v>39246</v>
      </c>
      <c r="V129" s="64">
        <v>-83.548505147298172</v>
      </c>
      <c r="W129" s="64">
        <v>8695.533203125</v>
      </c>
      <c r="Y129" s="62">
        <v>39276</v>
      </c>
      <c r="Z129" s="64">
        <v>-82.149823824564621</v>
      </c>
      <c r="AA129" s="64">
        <v>8975.837646484375</v>
      </c>
      <c r="AC129" s="62">
        <v>39307</v>
      </c>
      <c r="AD129" s="64">
        <v>-83.959848721822098</v>
      </c>
      <c r="AE129" s="64">
        <v>-83.959848721822098</v>
      </c>
      <c r="AG129" s="62">
        <v>39338</v>
      </c>
      <c r="AH129" s="64">
        <v>-82.766899108886719</v>
      </c>
      <c r="AI129" s="64">
        <v>8778.5465901692714</v>
      </c>
      <c r="AK129" s="62">
        <v>39368</v>
      </c>
      <c r="AL129" s="64">
        <v>-80.710035006205246</v>
      </c>
      <c r="AM129" s="64">
        <v>8752.3014322916661</v>
      </c>
      <c r="AO129" s="62">
        <v>39399</v>
      </c>
      <c r="AP129" s="64">
        <v>-78.817764918009445</v>
      </c>
      <c r="AQ129" s="64">
        <v>8601.0015055338536</v>
      </c>
      <c r="AS129" s="62">
        <v>39429</v>
      </c>
      <c r="AT129" s="64">
        <v>-75.979320844014481</v>
      </c>
      <c r="AU129" s="64">
        <v>8515.0668538411464</v>
      </c>
    </row>
    <row r="130" spans="1:47">
      <c r="A130" s="62">
        <v>39096</v>
      </c>
      <c r="B130" s="64">
        <v>-35.50092077255249</v>
      </c>
      <c r="C130" s="64">
        <v>8418.4782307942714</v>
      </c>
      <c r="E130" s="62">
        <v>39127</v>
      </c>
      <c r="F130" s="64">
        <v>-33.115019083023071</v>
      </c>
      <c r="G130" s="64">
        <v>9130.9637858072911</v>
      </c>
      <c r="I130" s="62">
        <v>39155</v>
      </c>
      <c r="J130" s="64">
        <v>-30.646851380666096</v>
      </c>
      <c r="K130" s="64">
        <v>9057.5760091145839</v>
      </c>
      <c r="M130" s="62">
        <v>39186</v>
      </c>
      <c r="N130" s="64">
        <v>-28.014078617095947</v>
      </c>
      <c r="O130" s="64">
        <v>9077.5686442057286</v>
      </c>
      <c r="Q130" s="62">
        <v>39216</v>
      </c>
      <c r="R130" s="64">
        <v>-26.574322382609051</v>
      </c>
      <c r="S130" s="64">
        <v>8894.0169270833339</v>
      </c>
      <c r="U130" s="62">
        <v>39247</v>
      </c>
      <c r="V130" s="64">
        <v>-84.9060017267863</v>
      </c>
      <c r="W130" s="64">
        <v>8791.0112711588536</v>
      </c>
      <c r="Y130" s="62">
        <v>39277</v>
      </c>
      <c r="Z130" s="64">
        <v>-83.260515213012695</v>
      </c>
      <c r="AA130" s="64">
        <v>8904.8360595703125</v>
      </c>
      <c r="AC130" s="62">
        <v>39308</v>
      </c>
      <c r="AD130" s="64">
        <v>-84.947115262349442</v>
      </c>
      <c r="AE130" s="64">
        <v>-84.947115262349442</v>
      </c>
      <c r="AG130" s="62">
        <v>39339</v>
      </c>
      <c r="AH130" s="64">
        <v>-82.60237979888916</v>
      </c>
      <c r="AI130" s="64">
        <v>8598.6563720703125</v>
      </c>
      <c r="AK130" s="62">
        <v>39369</v>
      </c>
      <c r="AL130" s="64">
        <v>-81.039139111836747</v>
      </c>
      <c r="AM130" s="64">
        <v>8828.7742919921875</v>
      </c>
      <c r="AO130" s="62">
        <v>39400</v>
      </c>
      <c r="AP130" s="64">
        <v>-74.128201484680176</v>
      </c>
      <c r="AQ130" s="64">
        <v>8593.7613525390625</v>
      </c>
      <c r="AS130" s="62">
        <v>39430</v>
      </c>
      <c r="AT130" s="64">
        <v>-76.020473162333175</v>
      </c>
      <c r="AU130" s="64">
        <v>8553.4885660807286</v>
      </c>
    </row>
    <row r="131" spans="1:47">
      <c r="A131" s="62">
        <v>39097</v>
      </c>
      <c r="B131" s="64">
        <v>-35.383376257760183</v>
      </c>
      <c r="C131" s="64">
        <v>-35.383376257760183</v>
      </c>
      <c r="E131" s="62">
        <v>39128</v>
      </c>
      <c r="F131" s="64">
        <v>-33.073879639307656</v>
      </c>
      <c r="G131" s="64">
        <v>9144.8268636067714</v>
      </c>
      <c r="I131" s="62">
        <v>39156</v>
      </c>
      <c r="J131" s="64">
        <v>-31.140467484792072</v>
      </c>
      <c r="K131" s="64">
        <v>9047.991455078125</v>
      </c>
      <c r="M131" s="62">
        <v>39187</v>
      </c>
      <c r="N131" s="64">
        <v>-27.726147015889484</v>
      </c>
      <c r="O131" s="64">
        <v>9018.167236328125</v>
      </c>
      <c r="Q131" s="62">
        <v>39217</v>
      </c>
      <c r="R131" s="64">
        <v>-26.409763971964519</v>
      </c>
      <c r="S131" s="64">
        <v>8987.7672526041661</v>
      </c>
      <c r="U131" s="62">
        <v>39248</v>
      </c>
      <c r="V131" s="64">
        <v>-84.20667966206868</v>
      </c>
      <c r="W131" s="64">
        <v>8719.7213948567714</v>
      </c>
      <c r="Y131" s="62">
        <v>39278</v>
      </c>
      <c r="Z131" s="64">
        <v>-83.095975557963058</v>
      </c>
      <c r="AA131" s="64">
        <v>8840.9921875</v>
      </c>
      <c r="AC131" s="62">
        <v>39309</v>
      </c>
      <c r="AD131" s="64">
        <v>-84.08327452341716</v>
      </c>
      <c r="AE131" s="64">
        <v>-84.08327452341716</v>
      </c>
      <c r="AG131" s="62">
        <v>39340</v>
      </c>
      <c r="AH131" s="64">
        <v>-82.890309969584152</v>
      </c>
      <c r="AI131" s="64">
        <v>8602.9345703125</v>
      </c>
      <c r="AK131" s="62">
        <v>39370</v>
      </c>
      <c r="AL131" s="64">
        <v>-82.108671824137375</v>
      </c>
      <c r="AM131" s="64">
        <v>8718.7755126953125</v>
      </c>
      <c r="AO131" s="62">
        <v>39401</v>
      </c>
      <c r="AP131" s="64">
        <v>-78.653211911519364</v>
      </c>
      <c r="AQ131" s="64">
        <v>8598.2040201822911</v>
      </c>
      <c r="AS131" s="62">
        <v>39431</v>
      </c>
      <c r="AT131" s="64">
        <v>-77.542528470357254</v>
      </c>
      <c r="AU131" s="64">
        <v>8546.7421061197911</v>
      </c>
    </row>
    <row r="132" spans="1:47">
      <c r="A132" s="62">
        <v>39098</v>
      </c>
      <c r="B132" s="64">
        <v>-35.212956587473549</v>
      </c>
      <c r="C132" s="64">
        <v>73.798992792765304</v>
      </c>
      <c r="E132" s="62">
        <v>39129</v>
      </c>
      <c r="F132" s="64">
        <v>-33.032740036646523</v>
      </c>
      <c r="G132" s="64">
        <v>9155.6457112630214</v>
      </c>
      <c r="I132" s="62">
        <v>39157</v>
      </c>
      <c r="J132" s="64">
        <v>-30.441139618555706</v>
      </c>
      <c r="K132" s="64">
        <v>9133.2263590494786</v>
      </c>
      <c r="M132" s="62">
        <v>39188</v>
      </c>
      <c r="N132" s="64">
        <v>-27.602714776992798</v>
      </c>
      <c r="O132" s="64">
        <v>9026.9295247395839</v>
      </c>
      <c r="Q132" s="62">
        <v>39218</v>
      </c>
      <c r="R132" s="64">
        <v>-26.450936158498127</v>
      </c>
      <c r="S132" s="64">
        <v>8544.6850891113281</v>
      </c>
      <c r="U132" s="62">
        <v>39249</v>
      </c>
      <c r="V132" s="64">
        <v>-86.345803260803223</v>
      </c>
      <c r="W132" s="64">
        <v>8724.4930826822911</v>
      </c>
      <c r="Y132" s="62">
        <v>39279</v>
      </c>
      <c r="Z132" s="64">
        <v>-83.095976829528809</v>
      </c>
      <c r="AA132" s="64">
        <v>8926.2270100911464</v>
      </c>
      <c r="AC132" s="62">
        <v>39310</v>
      </c>
      <c r="AD132" s="64">
        <v>-83.219395001729325</v>
      </c>
      <c r="AE132" s="64">
        <v>-83.219395001729325</v>
      </c>
      <c r="AG132" s="62">
        <v>39341</v>
      </c>
      <c r="AH132" s="64">
        <v>-83.713064829508468</v>
      </c>
      <c r="AI132" s="64">
        <v>8602.3586832682286</v>
      </c>
      <c r="AK132" s="62">
        <v>39371</v>
      </c>
      <c r="AL132" s="64">
        <v>-80.545490264892578</v>
      </c>
      <c r="AM132" s="64">
        <v>8828.4041341145839</v>
      </c>
      <c r="AO132" s="62">
        <v>39402</v>
      </c>
      <c r="AP132" s="64">
        <v>-77.789331436157227</v>
      </c>
      <c r="AQ132" s="64">
        <v>8606.1846923828125</v>
      </c>
      <c r="AS132" s="62">
        <v>39432</v>
      </c>
      <c r="AT132" s="64">
        <v>-74.539545694986984</v>
      </c>
      <c r="AU132" s="64">
        <v>8489.2739664713536</v>
      </c>
    </row>
    <row r="133" spans="1:47">
      <c r="A133" s="62">
        <v>39099</v>
      </c>
      <c r="B133" s="74"/>
      <c r="C133" s="74"/>
      <c r="E133" s="62">
        <v>39130</v>
      </c>
      <c r="F133" s="64">
        <v>-32.621376196543373</v>
      </c>
      <c r="G133" s="64">
        <v>9107.0631103515625</v>
      </c>
      <c r="I133" s="62">
        <v>39158</v>
      </c>
      <c r="J133" s="64">
        <v>-30.112042188644409</v>
      </c>
      <c r="K133" s="64">
        <v>9201.0194905598964</v>
      </c>
      <c r="M133" s="62">
        <v>39189</v>
      </c>
      <c r="N133" s="64">
        <v>-27.767240524291992</v>
      </c>
      <c r="O133" s="64">
        <v>9154.164794921875</v>
      </c>
      <c r="Q133" s="62">
        <v>39219</v>
      </c>
      <c r="R133" s="64">
        <v>-25.216832796732586</v>
      </c>
      <c r="S133" s="64">
        <v>8904.5481363932286</v>
      </c>
      <c r="U133" s="62">
        <v>39250</v>
      </c>
      <c r="V133" s="64">
        <v>-81.080261230568695</v>
      </c>
      <c r="W133" s="64">
        <v>8830.0908203125</v>
      </c>
      <c r="Y133" s="62">
        <v>39280</v>
      </c>
      <c r="Z133" s="64">
        <v>-83.959821701049805</v>
      </c>
      <c r="AA133" s="64">
        <v>8934.4134928385411</v>
      </c>
      <c r="AC133" s="62">
        <v>39311</v>
      </c>
      <c r="AD133" s="64">
        <v>-83.46622784932454</v>
      </c>
      <c r="AE133" s="64">
        <v>-83.46622784932454</v>
      </c>
      <c r="AG133" s="62">
        <v>39342</v>
      </c>
      <c r="AH133" s="64">
        <v>-84.401134490966797</v>
      </c>
      <c r="AI133" s="64">
        <v>8601.042302911932</v>
      </c>
      <c r="AK133" s="62">
        <v>39372</v>
      </c>
      <c r="AL133" s="64">
        <v>-80.504350980122879</v>
      </c>
      <c r="AM133" s="64">
        <v>8830.6258544921875</v>
      </c>
      <c r="AO133" s="62">
        <v>39403</v>
      </c>
      <c r="AP133" s="64">
        <v>-76.63752683003743</v>
      </c>
      <c r="AQ133" s="64">
        <v>8616.4274088541661</v>
      </c>
      <c r="AS133" s="62">
        <v>39433</v>
      </c>
      <c r="AT133" s="64">
        <v>-75.238866170247391</v>
      </c>
      <c r="AU133" s="64">
        <v>8574.1390787760411</v>
      </c>
    </row>
    <row r="134" spans="1:47">
      <c r="A134" s="62">
        <v>39100</v>
      </c>
      <c r="B134" s="74"/>
      <c r="C134" s="74"/>
      <c r="E134" s="62">
        <v>39131</v>
      </c>
      <c r="F134" s="64">
        <v>-32.539083639780678</v>
      </c>
      <c r="G134" s="64">
        <v>9068.3125813802089</v>
      </c>
      <c r="I134" s="62">
        <v>39159</v>
      </c>
      <c r="J134" s="64">
        <v>-29.988629817962646</v>
      </c>
      <c r="K134" s="64">
        <v>9185.5520833333339</v>
      </c>
      <c r="M134" s="62">
        <v>39190</v>
      </c>
      <c r="N134" s="64">
        <v>-27.19134481747945</v>
      </c>
      <c r="O134" s="64">
        <v>9066.955322265625</v>
      </c>
      <c r="Q134" s="62">
        <v>39220</v>
      </c>
      <c r="R134" s="64">
        <v>-25.669335842132568</v>
      </c>
      <c r="S134" s="64">
        <v>8972.1765543619786</v>
      </c>
      <c r="U134" s="62">
        <v>39251</v>
      </c>
      <c r="V134" s="64">
        <v>-85.549032914011107</v>
      </c>
      <c r="W134" s="64">
        <v>8787.0664576480267</v>
      </c>
      <c r="Y134" s="62">
        <v>39281</v>
      </c>
      <c r="Z134" s="64">
        <v>-82.478920618693039</v>
      </c>
      <c r="AA134" s="64">
        <v>8940.2544352213536</v>
      </c>
      <c r="AC134" s="62">
        <v>39312</v>
      </c>
      <c r="AD134" s="64">
        <v>-83.918717066446945</v>
      </c>
      <c r="AE134" s="64">
        <v>-83.918717066446945</v>
      </c>
      <c r="AG134" s="62">
        <v>39343</v>
      </c>
      <c r="AH134" s="64">
        <v>-85.630324322244391</v>
      </c>
      <c r="AI134" s="64">
        <v>8607.051927649456</v>
      </c>
      <c r="AK134" s="62">
        <v>39373</v>
      </c>
      <c r="AL134" s="64">
        <v>-80.833454449971512</v>
      </c>
      <c r="AM134" s="64">
        <v>8793.4794108072911</v>
      </c>
      <c r="AO134" s="62">
        <v>39404</v>
      </c>
      <c r="AP134" s="64">
        <v>-82.684597969055176</v>
      </c>
      <c r="AQ134" s="64">
        <v>8612.890625</v>
      </c>
      <c r="AS134" s="62">
        <v>39434</v>
      </c>
      <c r="AT134" s="64">
        <v>-74.827509562174484</v>
      </c>
      <c r="AU134" s="64">
        <v>8537.1984456380214</v>
      </c>
    </row>
    <row r="135" spans="1:47">
      <c r="A135" s="62">
        <v>39101</v>
      </c>
      <c r="B135" s="74"/>
      <c r="C135" s="74"/>
      <c r="E135" s="62">
        <v>39132</v>
      </c>
      <c r="F135" s="64">
        <v>-32.909347295761108</v>
      </c>
      <c r="G135" s="64">
        <v>9028.9452718098964</v>
      </c>
      <c r="I135" s="62">
        <v>39160</v>
      </c>
      <c r="J135" s="64">
        <v>-30.44115964571635</v>
      </c>
      <c r="K135" s="64">
        <v>9093.4884440104161</v>
      </c>
      <c r="M135" s="62">
        <v>39191</v>
      </c>
      <c r="N135" s="64">
        <v>-28.014105002085369</v>
      </c>
      <c r="O135" s="64">
        <v>8918.3703206380214</v>
      </c>
      <c r="Q135" s="62">
        <v>39221</v>
      </c>
      <c r="R135" s="64">
        <v>-24.887728929519653</v>
      </c>
      <c r="S135" s="64">
        <v>9117.6767171223964</v>
      </c>
      <c r="U135" s="62">
        <v>39252</v>
      </c>
      <c r="V135" s="64">
        <v>-82.931418100992843</v>
      </c>
      <c r="W135" s="64">
        <v>8895.0865478515625</v>
      </c>
      <c r="Y135" s="62">
        <v>39282</v>
      </c>
      <c r="Z135" s="64">
        <v>-83.466192881266281</v>
      </c>
      <c r="AA135" s="64">
        <v>8954.6114908854161</v>
      </c>
      <c r="AC135" s="62">
        <v>39313</v>
      </c>
      <c r="AD135" s="64">
        <v>-84.988287607828781</v>
      </c>
      <c r="AE135" s="64">
        <v>-84.988287607828781</v>
      </c>
      <c r="AG135" s="62">
        <v>39344</v>
      </c>
      <c r="AH135" s="64">
        <v>-83.05485725402832</v>
      </c>
      <c r="AI135" s="64">
        <v>8596.6820068359375</v>
      </c>
      <c r="AK135" s="62">
        <v>39374</v>
      </c>
      <c r="AL135" s="64">
        <v>-80.504337310791016</v>
      </c>
      <c r="AM135" s="64">
        <v>8851.5230305989608</v>
      </c>
      <c r="AO135" s="62">
        <v>39405</v>
      </c>
      <c r="AP135" s="64">
        <v>-79.969600677490234</v>
      </c>
      <c r="AQ135" s="64">
        <v>8534.8535563151036</v>
      </c>
      <c r="AS135" s="62">
        <v>39435</v>
      </c>
      <c r="AT135" s="64">
        <v>-74.333866119384766</v>
      </c>
      <c r="AU135" s="64">
        <v>8508.7728678385411</v>
      </c>
    </row>
    <row r="136" spans="1:47">
      <c r="A136" s="62">
        <v>39102</v>
      </c>
      <c r="B136" s="74"/>
      <c r="C136" s="74"/>
      <c r="E136" s="62">
        <v>39133</v>
      </c>
      <c r="F136" s="64">
        <v>-32.127726395924888</v>
      </c>
      <c r="G136" s="64">
        <v>9102.0859375</v>
      </c>
      <c r="I136" s="62">
        <v>39161</v>
      </c>
      <c r="J136" s="64">
        <v>-30.276600917180378</v>
      </c>
      <c r="K136" s="64">
        <v>9141.8238932291661</v>
      </c>
      <c r="M136" s="62">
        <v>39192</v>
      </c>
      <c r="N136" s="64">
        <v>-27.685020764668781</v>
      </c>
      <c r="O136" s="64">
        <v>8923.5120035807286</v>
      </c>
      <c r="Q136" s="62">
        <v>39222</v>
      </c>
      <c r="R136" s="64">
        <v>-25.093413909276325</v>
      </c>
      <c r="S136" s="64">
        <v>8993.64990234375</v>
      </c>
      <c r="U136" s="62">
        <v>39253</v>
      </c>
      <c r="V136" s="74"/>
      <c r="W136" s="74"/>
      <c r="Y136" s="62">
        <v>39283</v>
      </c>
      <c r="Z136" s="64">
        <v>-83.507319132486984</v>
      </c>
      <c r="AA136" s="64">
        <v>8995.9945475260411</v>
      </c>
      <c r="AC136" s="62">
        <v>39314</v>
      </c>
      <c r="AD136" s="64">
        <v>-84.576897621154785</v>
      </c>
      <c r="AE136" s="64">
        <v>-84.576897621154785</v>
      </c>
      <c r="AG136" s="62">
        <v>39345</v>
      </c>
      <c r="AH136" s="64">
        <v>-83.095970153808594</v>
      </c>
      <c r="AI136" s="64">
        <v>8531.3978678385411</v>
      </c>
      <c r="AK136" s="62">
        <v>39375</v>
      </c>
      <c r="AL136" s="64">
        <v>-80.051853815714523</v>
      </c>
      <c r="AM136" s="64">
        <v>8846.4221598307286</v>
      </c>
      <c r="AO136" s="62">
        <v>39406</v>
      </c>
      <c r="AP136" s="64">
        <v>-77.583654721577958</v>
      </c>
      <c r="AQ136" s="64">
        <v>8497.4195149739589</v>
      </c>
      <c r="AS136" s="62">
        <v>39436</v>
      </c>
      <c r="AT136" s="64">
        <v>-74.375024795532227</v>
      </c>
      <c r="AU136" s="64">
        <v>8438.4706624348964</v>
      </c>
    </row>
    <row r="137" spans="1:47">
      <c r="A137" s="62">
        <v>39103</v>
      </c>
      <c r="B137" s="74"/>
      <c r="C137" s="74"/>
      <c r="E137" s="62">
        <v>39134</v>
      </c>
      <c r="F137" s="64">
        <v>-31.96316107114156</v>
      </c>
      <c r="G137" s="64">
        <v>9065.2687174479161</v>
      </c>
      <c r="I137" s="62">
        <v>39162</v>
      </c>
      <c r="J137" s="64">
        <v>-29.618426084518433</v>
      </c>
      <c r="K137" s="64">
        <v>9120.6796468098964</v>
      </c>
      <c r="M137" s="62">
        <v>39193</v>
      </c>
      <c r="N137" s="64">
        <v>-27.273656845092773</v>
      </c>
      <c r="O137" s="64">
        <v>9072.2210693359375</v>
      </c>
      <c r="Q137" s="62">
        <v>39223</v>
      </c>
      <c r="R137" s="64">
        <v>-24.640923976898193</v>
      </c>
      <c r="S137" s="64">
        <v>9202.7470703125</v>
      </c>
      <c r="U137" s="62">
        <v>39254</v>
      </c>
      <c r="V137" s="74"/>
      <c r="W137" s="74"/>
      <c r="Y137" s="62">
        <v>39284</v>
      </c>
      <c r="Z137" s="64">
        <v>-84.412352879842118</v>
      </c>
      <c r="AA137" s="64">
        <v>8959.1776123056807</v>
      </c>
      <c r="AC137" s="62">
        <v>39315</v>
      </c>
      <c r="AD137" s="64">
        <v>-82.931431134541825</v>
      </c>
      <c r="AE137" s="64">
        <v>-82.931431134541825</v>
      </c>
      <c r="AG137" s="62">
        <v>39346</v>
      </c>
      <c r="AH137" s="64">
        <v>-82.273237228393555</v>
      </c>
      <c r="AI137" s="64">
        <v>8493.5116373697911</v>
      </c>
      <c r="AK137" s="62">
        <v>39376</v>
      </c>
      <c r="AL137" s="64">
        <v>-78.036149660746261</v>
      </c>
      <c r="AM137" s="64">
        <v>8829.1036376953125</v>
      </c>
      <c r="AO137" s="62">
        <v>39407</v>
      </c>
      <c r="AP137" s="64">
        <v>-78.529811541239425</v>
      </c>
      <c r="AQ137" s="64">
        <v>8502.4790445963536</v>
      </c>
      <c r="AS137" s="62">
        <v>39437</v>
      </c>
      <c r="AT137" s="64">
        <v>-73.017528851826981</v>
      </c>
      <c r="AU137" s="64">
        <v>8339.2493489583339</v>
      </c>
    </row>
    <row r="138" spans="1:47">
      <c r="A138" s="62">
        <v>39104</v>
      </c>
      <c r="B138" s="74"/>
      <c r="C138" s="74"/>
      <c r="E138" s="62">
        <v>39135</v>
      </c>
      <c r="F138" s="64">
        <v>-31.716349601745605</v>
      </c>
      <c r="G138" s="64">
        <v>8920.3855794270839</v>
      </c>
      <c r="I138" s="62">
        <v>39163</v>
      </c>
      <c r="J138" s="64">
        <v>-29.330561661020901</v>
      </c>
      <c r="K138" s="64">
        <v>9104.2662760416661</v>
      </c>
      <c r="M138" s="62">
        <v>39194</v>
      </c>
      <c r="N138" s="64">
        <v>-27.479328791300457</v>
      </c>
      <c r="O138" s="64">
        <v>8612.1492614746094</v>
      </c>
      <c r="Q138" s="62">
        <v>39224</v>
      </c>
      <c r="R138" s="64">
        <v>-24.805436690648396</v>
      </c>
      <c r="S138" s="64">
        <v>9020.3473307291661</v>
      </c>
      <c r="U138" s="62">
        <v>39255</v>
      </c>
      <c r="V138" s="74"/>
      <c r="W138" s="74"/>
      <c r="Y138" s="62">
        <v>39285</v>
      </c>
      <c r="Z138" s="64">
        <v>-83.260514895121261</v>
      </c>
      <c r="AA138" s="64">
        <v>9036.4320068359375</v>
      </c>
      <c r="AC138" s="62">
        <v>39316</v>
      </c>
      <c r="AD138" s="64">
        <v>-83.959861119588211</v>
      </c>
      <c r="AE138" s="64">
        <v>-83.959861119588211</v>
      </c>
      <c r="AG138" s="62">
        <v>39347</v>
      </c>
      <c r="AH138" s="64">
        <v>-82.478928883870438</v>
      </c>
      <c r="AI138" s="64">
        <v>8496.7198893229161</v>
      </c>
      <c r="AK138" s="62">
        <v>39377</v>
      </c>
      <c r="AL138" s="64">
        <v>-78.488653182983398</v>
      </c>
      <c r="AM138" s="64">
        <v>8853.2095133463536</v>
      </c>
      <c r="AO138" s="62">
        <v>39408</v>
      </c>
      <c r="AP138" s="64">
        <v>-78.612071355183915</v>
      </c>
      <c r="AQ138" s="64">
        <v>8501.4918619791661</v>
      </c>
      <c r="AS138" s="62">
        <v>39438</v>
      </c>
      <c r="AT138" s="64">
        <v>-74.375006039937333</v>
      </c>
      <c r="AU138" s="64">
        <v>8502.9727376302089</v>
      </c>
    </row>
    <row r="139" spans="1:47">
      <c r="A139" s="62">
        <v>39105</v>
      </c>
      <c r="B139" s="64">
        <v>-33.937713623056801</v>
      </c>
      <c r="C139" s="64">
        <v>8600.302001953125</v>
      </c>
      <c r="E139" s="62">
        <v>39136</v>
      </c>
      <c r="F139" s="64">
        <v>-31.798608938852947</v>
      </c>
      <c r="G139" s="64">
        <v>8743.6219482421875</v>
      </c>
      <c r="I139" s="62">
        <v>39164</v>
      </c>
      <c r="J139" s="64">
        <v>-29.330554985300701</v>
      </c>
      <c r="K139" s="64">
        <v>8988.5898844401036</v>
      </c>
      <c r="M139" s="62">
        <v>39195</v>
      </c>
      <c r="N139" s="64">
        <v>-27.314770539601643</v>
      </c>
      <c r="O139" s="64">
        <v>8969.7085367838536</v>
      </c>
      <c r="Q139" s="62">
        <v>39225</v>
      </c>
      <c r="R139" s="64">
        <v>-25.134573141733807</v>
      </c>
      <c r="S139" s="64">
        <v>8972.2998453776036</v>
      </c>
      <c r="U139" s="62">
        <v>39256</v>
      </c>
      <c r="V139" s="64">
        <v>-82.766867001851395</v>
      </c>
      <c r="W139" s="64">
        <v>8815.2822672526036</v>
      </c>
      <c r="Y139" s="62">
        <v>39286</v>
      </c>
      <c r="Z139" s="64">
        <v>-82.273248672485352</v>
      </c>
      <c r="AA139" s="64">
        <v>8910.4718831380214</v>
      </c>
      <c r="AC139" s="62">
        <v>39317</v>
      </c>
      <c r="AD139" s="64">
        <v>-84.905988375345871</v>
      </c>
      <c r="AE139" s="64">
        <v>-84.905988375345871</v>
      </c>
      <c r="AG139" s="62">
        <v>39348</v>
      </c>
      <c r="AH139" s="64">
        <v>-83.137123107910156</v>
      </c>
      <c r="AI139" s="64">
        <v>7450.9046875635786</v>
      </c>
      <c r="AK139" s="62">
        <v>39378</v>
      </c>
      <c r="AL139" s="64">
        <v>-77.830571992492594</v>
      </c>
      <c r="AM139" s="64">
        <v>8865.8799641927089</v>
      </c>
      <c r="AO139" s="62">
        <v>39409</v>
      </c>
      <c r="AP139" s="64">
        <v>-78.567194851962</v>
      </c>
      <c r="AQ139" s="64">
        <v>8501.102894176136</v>
      </c>
      <c r="AS139" s="62">
        <v>39439</v>
      </c>
      <c r="AT139" s="64">
        <v>-71.207534790039062</v>
      </c>
      <c r="AU139" s="64">
        <v>8533.9072265625</v>
      </c>
    </row>
    <row r="140" spans="1:47">
      <c r="A140" s="62">
        <v>39106</v>
      </c>
      <c r="B140" s="64">
        <v>-34.431382338205971</v>
      </c>
      <c r="C140" s="64">
        <v>8649.4191487630214</v>
      </c>
      <c r="E140" s="62">
        <v>39137</v>
      </c>
      <c r="F140" s="64">
        <v>-31.510677893956501</v>
      </c>
      <c r="G140" s="64">
        <v>8659.3740234375</v>
      </c>
      <c r="I140" s="62">
        <v>39165</v>
      </c>
      <c r="J140" s="64">
        <v>-28.919104894002277</v>
      </c>
      <c r="K140" s="64">
        <v>9058.3580322265625</v>
      </c>
      <c r="M140" s="62">
        <v>39196</v>
      </c>
      <c r="N140" s="64">
        <v>-27.191364765167236</v>
      </c>
      <c r="O140" s="64">
        <v>8892.04248046875</v>
      </c>
      <c r="Q140" s="62">
        <v>39226</v>
      </c>
      <c r="R140" s="64">
        <v>-24.517504851023357</v>
      </c>
      <c r="S140" s="64">
        <v>8917.3003743489589</v>
      </c>
      <c r="U140" s="62">
        <v>39257</v>
      </c>
      <c r="V140" s="64">
        <v>-84.576918601989746</v>
      </c>
      <c r="W140" s="64">
        <v>8682.6986083984375</v>
      </c>
      <c r="Y140" s="62">
        <v>39287</v>
      </c>
      <c r="Z140" s="64">
        <v>-82.890317598978683</v>
      </c>
      <c r="AA140" s="64">
        <v>8885.5430908203125</v>
      </c>
      <c r="AC140" s="62">
        <v>39318</v>
      </c>
      <c r="AD140" s="64">
        <v>-83.219394365946457</v>
      </c>
      <c r="AE140" s="64">
        <v>-83.219394365946457</v>
      </c>
      <c r="AG140" s="62">
        <v>39349</v>
      </c>
      <c r="AH140" s="64">
        <v>-81.944146156311035</v>
      </c>
      <c r="AI140" s="64">
        <v>8492.2774251302089</v>
      </c>
      <c r="AK140" s="62">
        <v>39379</v>
      </c>
      <c r="AL140" s="64">
        <v>-78.118416786193848</v>
      </c>
      <c r="AM140" s="64">
        <v>8714.0857747395839</v>
      </c>
      <c r="AO140" s="62">
        <v>39410</v>
      </c>
      <c r="AP140" s="64">
        <v>-78.567194851962</v>
      </c>
      <c r="AQ140" s="64">
        <v>8501.102894176136</v>
      </c>
      <c r="AS140" s="62">
        <v>39440</v>
      </c>
      <c r="AT140" s="64">
        <v>-73.182083129882813</v>
      </c>
      <c r="AU140" s="64">
        <v>8513.173828125</v>
      </c>
    </row>
    <row r="141" spans="1:47">
      <c r="A141" s="62">
        <v>39107</v>
      </c>
      <c r="B141" s="64">
        <v>-34.472502390543617</v>
      </c>
      <c r="C141" s="64">
        <v>8501.4920247395839</v>
      </c>
      <c r="E141" s="62">
        <v>39138</v>
      </c>
      <c r="F141" s="64">
        <v>-31.551810900370281</v>
      </c>
      <c r="G141" s="64">
        <v>8687.9229329427089</v>
      </c>
      <c r="I141" s="62">
        <v>39166</v>
      </c>
      <c r="J141" s="64">
        <v>-29.083656946818035</v>
      </c>
      <c r="K141" s="64">
        <v>9211.1391194661464</v>
      </c>
      <c r="M141" s="62">
        <v>39197</v>
      </c>
      <c r="N141" s="64">
        <v>-27.232523918151855</v>
      </c>
      <c r="O141" s="64">
        <v>8929.9292805989589</v>
      </c>
      <c r="Q141" s="62">
        <v>39227</v>
      </c>
      <c r="R141" s="64">
        <v>-24.928862015406292</v>
      </c>
      <c r="S141" s="64">
        <v>8785.828125</v>
      </c>
      <c r="U141" s="62">
        <v>39258</v>
      </c>
      <c r="V141" s="64">
        <v>-84.247807502746582</v>
      </c>
      <c r="W141" s="64">
        <v>8802.9820149739589</v>
      </c>
      <c r="Y141" s="62">
        <v>39288</v>
      </c>
      <c r="Z141" s="64">
        <v>-81.3682305018107</v>
      </c>
      <c r="AA141" s="64">
        <v>8588.2898763020839</v>
      </c>
      <c r="AC141" s="62">
        <v>39319</v>
      </c>
      <c r="AD141" s="64">
        <v>-84.124394416809082</v>
      </c>
      <c r="AE141" s="64">
        <v>-84.124394416809082</v>
      </c>
      <c r="AG141" s="62">
        <v>39350</v>
      </c>
      <c r="AH141" s="64">
        <v>-81.573916753133133</v>
      </c>
      <c r="AI141" s="64">
        <v>8510.9530843098964</v>
      </c>
      <c r="AK141" s="62">
        <v>39380</v>
      </c>
      <c r="AL141" s="64">
        <v>-74.169273376464844</v>
      </c>
      <c r="AM141" s="64">
        <v>8611.6555582682286</v>
      </c>
      <c r="AO141" s="62">
        <v>39411</v>
      </c>
      <c r="AP141" s="64">
        <v>2202.3140844865279</v>
      </c>
      <c r="AQ141" s="64">
        <v>8809.2683327414779</v>
      </c>
      <c r="AS141" s="62">
        <v>39441</v>
      </c>
      <c r="AT141" s="64">
        <v>-74.41613896687825</v>
      </c>
      <c r="AU141" s="64">
        <v>8503.1780598958339</v>
      </c>
    </row>
    <row r="142" spans="1:47">
      <c r="A142" s="62">
        <v>39108</v>
      </c>
      <c r="B142" s="64">
        <v>-34.019979794820152</v>
      </c>
      <c r="C142" s="64">
        <v>8709.889892578125</v>
      </c>
      <c r="E142" s="62">
        <v>39139</v>
      </c>
      <c r="F142" s="64">
        <v>-31.963167667388916</v>
      </c>
      <c r="G142" s="64">
        <v>8746.1309814453125</v>
      </c>
      <c r="I142" s="62">
        <v>39167</v>
      </c>
      <c r="J142" s="64">
        <v>-28.836838881174724</v>
      </c>
      <c r="K142" s="64">
        <v>9102.9085693359375</v>
      </c>
      <c r="M142" s="62">
        <v>39198</v>
      </c>
      <c r="N142" s="64">
        <v>-27.64386773109436</v>
      </c>
      <c r="O142" s="64">
        <v>8934.5365804036464</v>
      </c>
      <c r="Q142" s="62">
        <v>39228</v>
      </c>
      <c r="R142" s="64">
        <v>-24.96999494234721</v>
      </c>
      <c r="S142" s="64">
        <v>8721.0791422526036</v>
      </c>
      <c r="U142" s="62">
        <v>39259</v>
      </c>
      <c r="V142" s="64">
        <v>-83.671898206075028</v>
      </c>
      <c r="W142" s="64">
        <v>8832.4354654947911</v>
      </c>
      <c r="Y142" s="62">
        <v>39289</v>
      </c>
      <c r="Z142" s="64">
        <v>-81.738454182942704</v>
      </c>
      <c r="AA142" s="64">
        <v>8499.5584716796875</v>
      </c>
      <c r="AC142" s="62">
        <v>39320</v>
      </c>
      <c r="AD142" s="64">
        <v>-84.206667582194015</v>
      </c>
      <c r="AE142" s="64">
        <v>-84.206667582194015</v>
      </c>
      <c r="AG142" s="62">
        <v>39351</v>
      </c>
      <c r="AH142" s="64">
        <v>-82.067545572916671</v>
      </c>
      <c r="AI142" s="64">
        <v>8524.3639322916661</v>
      </c>
      <c r="AK142" s="62">
        <v>39381</v>
      </c>
      <c r="AL142" s="64">
        <v>-82.208570207868306</v>
      </c>
      <c r="AM142" s="64">
        <v>8556.1917550223206</v>
      </c>
      <c r="AO142" s="62">
        <v>39412</v>
      </c>
      <c r="AP142" s="74"/>
      <c r="AQ142" s="74"/>
      <c r="AS142" s="62">
        <v>39442</v>
      </c>
      <c r="AT142" s="64">
        <v>-74.333878835042313</v>
      </c>
      <c r="AU142" s="64">
        <v>8510.5418294270839</v>
      </c>
    </row>
    <row r="143" spans="1:47">
      <c r="A143" s="62">
        <v>39109</v>
      </c>
      <c r="B143" s="64">
        <v>-34.225671291351318</v>
      </c>
      <c r="C143" s="64">
        <v>8653.9439697265625</v>
      </c>
      <c r="E143" s="62">
        <v>39140</v>
      </c>
      <c r="F143" s="64">
        <v>-31.634070237477619</v>
      </c>
      <c r="G143" s="64">
        <v>8884.926025390625</v>
      </c>
      <c r="I143" s="62">
        <v>39168</v>
      </c>
      <c r="J143" s="64">
        <v>-28.713426510492962</v>
      </c>
      <c r="K143" s="64">
        <v>9246.0639241536464</v>
      </c>
      <c r="M143" s="62">
        <v>39199</v>
      </c>
      <c r="N143" s="64">
        <v>-27.39703631401062</v>
      </c>
      <c r="O143" s="64">
        <v>8962.8799641927089</v>
      </c>
      <c r="Q143" s="62">
        <v>39229</v>
      </c>
      <c r="R143" s="64">
        <v>-25.422498226165771</v>
      </c>
      <c r="S143" s="64">
        <v>8765.7122395833339</v>
      </c>
      <c r="U143" s="62">
        <v>39260</v>
      </c>
      <c r="V143" s="64">
        <v>-84.083254178365067</v>
      </c>
      <c r="W143" s="64">
        <v>8778.17626953125</v>
      </c>
      <c r="Y143" s="62">
        <v>39290</v>
      </c>
      <c r="Z143" s="64">
        <v>-81.656175295511886</v>
      </c>
      <c r="AA143" s="64">
        <v>8457.96923828125</v>
      </c>
      <c r="AC143" s="62">
        <v>39321</v>
      </c>
      <c r="AD143" s="64">
        <v>-84.20667425791423</v>
      </c>
      <c r="AE143" s="64">
        <v>-84.20667425791423</v>
      </c>
      <c r="AG143" s="62">
        <v>39352</v>
      </c>
      <c r="AH143" s="64">
        <v>-81.944145838419601</v>
      </c>
      <c r="AI143" s="64">
        <v>8601.0834554036464</v>
      </c>
      <c r="AK143" s="62">
        <v>39382</v>
      </c>
      <c r="AL143" s="64">
        <v>-79.681616465250656</v>
      </c>
      <c r="AM143" s="64">
        <v>8729.8409830729161</v>
      </c>
      <c r="AO143" s="62">
        <v>39413</v>
      </c>
      <c r="AP143" s="74"/>
      <c r="AQ143" s="74"/>
      <c r="AS143" s="62">
        <v>39443</v>
      </c>
      <c r="AT143" s="64">
        <v>-75.650242805480957</v>
      </c>
      <c r="AU143" s="64">
        <v>8502.4380696614589</v>
      </c>
    </row>
    <row r="144" spans="1:47">
      <c r="A144" s="62">
        <v>39110</v>
      </c>
      <c r="B144" s="64">
        <v>-34.061125914255776</v>
      </c>
      <c r="C144" s="64">
        <v>8654.0263264973964</v>
      </c>
      <c r="E144" s="62">
        <v>39141</v>
      </c>
      <c r="F144" s="64">
        <v>-31.675209919611614</v>
      </c>
      <c r="G144" s="64">
        <v>8687.9229329427089</v>
      </c>
      <c r="I144" s="62">
        <v>39169</v>
      </c>
      <c r="J144" s="64">
        <v>-29.083656946818035</v>
      </c>
      <c r="K144" s="64">
        <v>9164.1199544270839</v>
      </c>
      <c r="M144" s="62">
        <v>39200</v>
      </c>
      <c r="N144" s="64">
        <v>-26.533183018366497</v>
      </c>
      <c r="O144" s="64">
        <v>9033.4700113932286</v>
      </c>
      <c r="Q144" s="62">
        <v>39230</v>
      </c>
      <c r="R144" s="64">
        <v>-25.669329643249512</v>
      </c>
      <c r="S144" s="64">
        <v>8604.9091796875</v>
      </c>
      <c r="U144" s="62">
        <v>39261</v>
      </c>
      <c r="V144" s="64">
        <v>-79.146872520446777</v>
      </c>
      <c r="W144" s="64">
        <v>8803.2696533203125</v>
      </c>
      <c r="Y144" s="62">
        <v>39291</v>
      </c>
      <c r="Z144" s="64">
        <v>-82.478915214538574</v>
      </c>
      <c r="AA144" s="64">
        <v>8631.3600667317714</v>
      </c>
      <c r="AC144" s="62">
        <v>39322</v>
      </c>
      <c r="AD144" s="64">
        <v>-83.219381968180343</v>
      </c>
      <c r="AE144" s="64">
        <v>-83.219381968180343</v>
      </c>
      <c r="AG144" s="62">
        <v>39353</v>
      </c>
      <c r="AH144" s="74"/>
      <c r="AI144" s="74"/>
      <c r="AK144" s="62">
        <v>39383</v>
      </c>
      <c r="AL144" s="64">
        <v>-79.681637128194168</v>
      </c>
      <c r="AM144" s="64">
        <v>8767.3574625651036</v>
      </c>
      <c r="AO144" s="62">
        <v>39414</v>
      </c>
      <c r="AP144" s="74"/>
      <c r="AQ144" s="74"/>
      <c r="AS144" s="62">
        <v>39444</v>
      </c>
      <c r="AT144" s="64">
        <v>-73.305441856384206</v>
      </c>
      <c r="AU144" s="64">
        <v>8502.80810546875</v>
      </c>
    </row>
    <row r="145" spans="1:47">
      <c r="A145" s="62">
        <v>39111</v>
      </c>
      <c r="B145" s="64">
        <v>-33.814294815063477</v>
      </c>
      <c r="C145" s="64">
        <v>8660.0322265625</v>
      </c>
      <c r="E145" s="62"/>
      <c r="F145" s="64"/>
      <c r="G145" s="64"/>
      <c r="I145" s="62">
        <v>39170</v>
      </c>
      <c r="J145" s="64">
        <v>-29.001384258270264</v>
      </c>
      <c r="K145" s="64">
        <v>9177.4071044921875</v>
      </c>
      <c r="M145" s="62">
        <v>39201</v>
      </c>
      <c r="N145" s="64">
        <v>-26.327497800191242</v>
      </c>
      <c r="O145" s="64">
        <v>9081.1472574869786</v>
      </c>
      <c r="Q145" s="62">
        <v>39231</v>
      </c>
      <c r="R145" s="64">
        <v>-25.052287340164185</v>
      </c>
      <c r="S145" s="64">
        <v>8500.833740234375</v>
      </c>
      <c r="U145" s="62">
        <v>39262</v>
      </c>
      <c r="V145" s="64">
        <v>-82.849164644877121</v>
      </c>
      <c r="W145" s="64">
        <v>8767.5221354166661</v>
      </c>
      <c r="Y145" s="62">
        <v>39292</v>
      </c>
      <c r="Z145" s="64">
        <v>-86.46918137868245</v>
      </c>
      <c r="AA145" s="64">
        <v>8910.8828938802089</v>
      </c>
      <c r="AC145" s="62">
        <v>39323</v>
      </c>
      <c r="AD145" s="64">
        <v>-83.548499743143722</v>
      </c>
      <c r="AE145" s="64">
        <v>-83.548499743143722</v>
      </c>
      <c r="AG145" s="62">
        <v>39354</v>
      </c>
      <c r="AH145" s="64">
        <v>-82.196333843728766</v>
      </c>
      <c r="AI145" s="64">
        <v>8600.6559952445659</v>
      </c>
      <c r="AK145" s="62">
        <v>39384</v>
      </c>
      <c r="AL145" s="64">
        <v>-77.460261662801102</v>
      </c>
      <c r="AM145" s="64">
        <v>8766.2469889322911</v>
      </c>
      <c r="AO145" s="62">
        <v>39415</v>
      </c>
      <c r="AP145" s="74"/>
      <c r="AQ145" s="74"/>
      <c r="AS145" s="62">
        <v>39445</v>
      </c>
      <c r="AT145" s="64">
        <v>-72.811817169189453</v>
      </c>
      <c r="AU145" s="64">
        <v>8497.2960205078125</v>
      </c>
    </row>
    <row r="146" spans="1:47">
      <c r="A146" s="62">
        <v>39112</v>
      </c>
      <c r="B146" s="64">
        <v>-33.773161729176842</v>
      </c>
      <c r="C146" s="64">
        <v>8797.3873291015625</v>
      </c>
      <c r="E146" s="62"/>
      <c r="F146" s="64"/>
      <c r="G146" s="64"/>
      <c r="I146" s="62">
        <v>39171</v>
      </c>
      <c r="J146" s="64">
        <v>-28.713399807612102</v>
      </c>
      <c r="K146" s="64">
        <v>9198.9215087890625</v>
      </c>
      <c r="M146" s="62">
        <v>39202</v>
      </c>
      <c r="N146" s="64">
        <v>-26.615461985270183</v>
      </c>
      <c r="O146" s="64">
        <v>9073.7838134765625</v>
      </c>
      <c r="Q146" s="62">
        <v>39232</v>
      </c>
      <c r="R146" s="64">
        <v>-25.957293669382732</v>
      </c>
      <c r="S146" s="64">
        <v>6399.0010232925415</v>
      </c>
      <c r="U146" s="62">
        <v>39263</v>
      </c>
      <c r="V146" s="64">
        <v>-84.864840825398758</v>
      </c>
      <c r="W146" s="64">
        <v>8856.2126057942714</v>
      </c>
      <c r="Y146" s="62">
        <v>39293</v>
      </c>
      <c r="Z146" s="64">
        <v>-86.32044043907753</v>
      </c>
      <c r="AA146" s="64">
        <v>8880.2901893028848</v>
      </c>
      <c r="AC146" s="62">
        <v>39324</v>
      </c>
      <c r="AD146" s="64">
        <v>-83.754158020019531</v>
      </c>
      <c r="AE146" s="64">
        <v>-83.754158020019531</v>
      </c>
      <c r="AG146" s="62">
        <v>39355</v>
      </c>
      <c r="AH146" s="64">
        <v>-77.953964233398438</v>
      </c>
      <c r="AI146" s="64">
        <v>8770.1546223958339</v>
      </c>
      <c r="AK146" s="62">
        <v>39385</v>
      </c>
      <c r="AL146" s="64">
        <v>-75.156606674194336</v>
      </c>
      <c r="AM146" s="64">
        <v>8701.7858479817714</v>
      </c>
      <c r="AO146" s="62">
        <v>39416</v>
      </c>
      <c r="AP146" s="74"/>
      <c r="AQ146" s="74"/>
      <c r="AS146" s="62">
        <v>39446</v>
      </c>
      <c r="AT146" s="64">
        <v>-72.359328905741378</v>
      </c>
      <c r="AU146" s="64">
        <v>8513.2567138671875</v>
      </c>
    </row>
    <row r="147" spans="1:47">
      <c r="A147" s="62">
        <v>39113</v>
      </c>
      <c r="B147" s="64">
        <v>-33.320678234100342</v>
      </c>
      <c r="C147" s="64">
        <v>9022.4043375651036</v>
      </c>
      <c r="E147" s="62"/>
      <c r="F147" s="64"/>
      <c r="G147" s="64"/>
      <c r="I147" s="62">
        <v>39172</v>
      </c>
      <c r="J147" s="64">
        <v>-28.844308506358754</v>
      </c>
      <c r="K147" s="64">
        <v>9130.492631392046</v>
      </c>
      <c r="M147" s="62"/>
      <c r="N147" s="64"/>
      <c r="O147" s="64"/>
      <c r="Q147" s="62">
        <v>39233</v>
      </c>
      <c r="R147" s="64">
        <v>-35.418665885925293</v>
      </c>
      <c r="S147" s="64">
        <v>162.53052148719601</v>
      </c>
      <c r="U147" s="62"/>
      <c r="V147" s="64"/>
      <c r="W147" s="64"/>
      <c r="Y147" s="62">
        <v>39294</v>
      </c>
      <c r="Z147" s="64">
        <v>-82.931451161702469</v>
      </c>
      <c r="AA147" s="64">
        <v>8870.9808349609375</v>
      </c>
      <c r="AC147" s="62">
        <v>39325</v>
      </c>
      <c r="AD147" s="64">
        <v>-83.466207186381027</v>
      </c>
      <c r="AE147" s="64">
        <v>-83.466207186381027</v>
      </c>
      <c r="AG147" s="62"/>
      <c r="AH147" s="64"/>
      <c r="AI147" s="64"/>
      <c r="AK147" s="62">
        <v>39386</v>
      </c>
      <c r="AL147" s="64">
        <v>-76.18501218159993</v>
      </c>
      <c r="AM147" s="64">
        <v>8651.9695231119786</v>
      </c>
      <c r="AO147" s="62"/>
      <c r="AP147" s="64"/>
      <c r="AQ147" s="64"/>
      <c r="AS147" s="62">
        <v>39447</v>
      </c>
      <c r="AT147" s="64">
        <v>-67.834309577941895</v>
      </c>
      <c r="AU147" s="64">
        <v>8435.1385904947911</v>
      </c>
    </row>
    <row r="148" spans="1:47">
      <c r="A148" s="59" t="s">
        <v>40</v>
      </c>
      <c r="C148" s="67">
        <v>0</v>
      </c>
      <c r="E148" s="59" t="s">
        <v>40</v>
      </c>
      <c r="G148" s="67">
        <v>0</v>
      </c>
      <c r="I148" s="59" t="s">
        <v>40</v>
      </c>
      <c r="K148" s="67">
        <v>0</v>
      </c>
      <c r="M148" s="59" t="s">
        <v>40</v>
      </c>
      <c r="O148" s="67">
        <v>0</v>
      </c>
      <c r="Q148" s="59" t="s">
        <v>40</v>
      </c>
      <c r="R148" s="59"/>
      <c r="S148" s="67">
        <v>0</v>
      </c>
      <c r="U148" s="59" t="s">
        <v>40</v>
      </c>
      <c r="W148" s="67">
        <v>0</v>
      </c>
      <c r="Y148" s="59" t="s">
        <v>40</v>
      </c>
      <c r="AA148" s="67">
        <v>0</v>
      </c>
      <c r="AC148" s="59" t="s">
        <v>40</v>
      </c>
      <c r="AE148" s="67">
        <v>0</v>
      </c>
      <c r="AG148" s="59" t="s">
        <v>40</v>
      </c>
      <c r="AI148" s="67">
        <v>0</v>
      </c>
      <c r="AK148" s="59" t="s">
        <v>40</v>
      </c>
      <c r="AM148" s="67">
        <v>0</v>
      </c>
      <c r="AO148" s="59" t="s">
        <v>40</v>
      </c>
      <c r="AQ148" s="67">
        <v>1.0221697476190741E-2</v>
      </c>
      <c r="AS148" s="59" t="s">
        <v>40</v>
      </c>
      <c r="AU148" s="67">
        <v>0</v>
      </c>
    </row>
    <row r="149" spans="1:47">
      <c r="A149" s="59" t="s">
        <v>41</v>
      </c>
      <c r="E149" s="59" t="s">
        <v>41</v>
      </c>
      <c r="I149" s="59" t="s">
        <v>41</v>
      </c>
      <c r="M149" s="59" t="s">
        <v>41</v>
      </c>
      <c r="Q149" s="59" t="s">
        <v>41</v>
      </c>
      <c r="R149" s="59"/>
      <c r="S149" s="59"/>
      <c r="U149" s="59" t="s">
        <v>41</v>
      </c>
      <c r="Y149" s="59" t="s">
        <v>41</v>
      </c>
      <c r="AC149" s="59" t="s">
        <v>41</v>
      </c>
      <c r="AG149" s="59" t="s">
        <v>41</v>
      </c>
      <c r="AK149" s="59" t="s">
        <v>41</v>
      </c>
      <c r="AO149" s="59" t="s">
        <v>41</v>
      </c>
      <c r="AS149" s="59" t="s">
        <v>41</v>
      </c>
    </row>
  </sheetData>
  <mergeCells count="47">
    <mergeCell ref="AK40:AK41"/>
    <mergeCell ref="AO40:AO41"/>
    <mergeCell ref="AS40:AS41"/>
    <mergeCell ref="AG3:AG4"/>
    <mergeCell ref="AK3:AK4"/>
    <mergeCell ref="AO3:AO4"/>
    <mergeCell ref="AS3:AS4"/>
    <mergeCell ref="Q40:Q41"/>
    <mergeCell ref="U40:U41"/>
    <mergeCell ref="Y40:Y41"/>
    <mergeCell ref="AC40:AC41"/>
    <mergeCell ref="AG40:AG41"/>
    <mergeCell ref="AC114:AC115"/>
    <mergeCell ref="AK114:AK115"/>
    <mergeCell ref="AO114:AO115"/>
    <mergeCell ref="AS114:AS115"/>
    <mergeCell ref="Q77:Q78"/>
    <mergeCell ref="U77:U78"/>
    <mergeCell ref="Y77:Y78"/>
    <mergeCell ref="AK77:AK78"/>
    <mergeCell ref="AO77:AO78"/>
    <mergeCell ref="AS77:AS78"/>
    <mergeCell ref="AG114:AG115"/>
    <mergeCell ref="AC77:AC78"/>
    <mergeCell ref="AG77:AG78"/>
    <mergeCell ref="I114:I115"/>
    <mergeCell ref="M114:M115"/>
    <mergeCell ref="Q114:Q115"/>
    <mergeCell ref="U114:U115"/>
    <mergeCell ref="Y114:Y115"/>
    <mergeCell ref="A77:A78"/>
    <mergeCell ref="E77:E78"/>
    <mergeCell ref="I77:I78"/>
    <mergeCell ref="M77:M78"/>
    <mergeCell ref="A3:A4"/>
    <mergeCell ref="A40:A41"/>
    <mergeCell ref="E3:E4"/>
    <mergeCell ref="I3:I4"/>
    <mergeCell ref="M3:M4"/>
    <mergeCell ref="E40:E41"/>
    <mergeCell ref="I40:I41"/>
    <mergeCell ref="M40:M41"/>
    <mergeCell ref="Q3:Q4"/>
    <mergeCell ref="U3:U4"/>
    <mergeCell ref="Y3:Y4"/>
    <mergeCell ref="AC3:AC4"/>
    <mergeCell ref="A1:G1"/>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dimension ref="A1:O626"/>
  <sheetViews>
    <sheetView zoomScale="90" zoomScaleNormal="90" workbookViewId="0">
      <pane ySplit="930" activePane="bottomLeft"/>
      <selection pane="bottomLeft" activeCell="R121" sqref="R121"/>
    </sheetView>
  </sheetViews>
  <sheetFormatPr defaultRowHeight="12.75"/>
  <cols>
    <col min="1" max="1" width="9.28515625" style="31" customWidth="1"/>
    <col min="2" max="2" width="12" style="31" bestFit="1" customWidth="1"/>
    <col min="3" max="3" width="10.28515625" style="31" bestFit="1" customWidth="1"/>
    <col min="4" max="4" width="4.7109375" style="31" customWidth="1"/>
    <col min="5" max="5" width="10" style="31" customWidth="1"/>
    <col min="6" max="6" width="12" style="31" bestFit="1" customWidth="1"/>
    <col min="7" max="7" width="10.28515625" style="31" bestFit="1" customWidth="1"/>
    <col min="8" max="8" width="4.7109375" style="31" customWidth="1"/>
    <col min="9" max="9" width="10.140625" style="31" customWidth="1"/>
    <col min="10" max="10" width="12" style="31" bestFit="1" customWidth="1"/>
    <col min="11" max="11" width="10.28515625" style="31" bestFit="1" customWidth="1"/>
    <col min="12" max="12" width="4.7109375" style="31" customWidth="1"/>
    <col min="13" max="13" width="10.140625" style="31" customWidth="1"/>
    <col min="14" max="14" width="12" style="31" bestFit="1" customWidth="1"/>
    <col min="15" max="15" width="10.28515625" style="31" bestFit="1" customWidth="1"/>
    <col min="16" max="16" width="4.7109375" style="31" customWidth="1"/>
    <col min="17" max="16384" width="9.140625" style="31"/>
  </cols>
  <sheetData>
    <row r="1" spans="1:15">
      <c r="A1" s="30" t="s">
        <v>0</v>
      </c>
      <c r="B1" s="30" t="s">
        <v>1</v>
      </c>
      <c r="C1" s="30" t="s">
        <v>2</v>
      </c>
      <c r="E1" s="30" t="s">
        <v>0</v>
      </c>
      <c r="F1" s="30" t="s">
        <v>1</v>
      </c>
      <c r="G1" s="30" t="s">
        <v>2</v>
      </c>
      <c r="I1" s="30" t="s">
        <v>0</v>
      </c>
      <c r="J1" s="30" t="s">
        <v>1</v>
      </c>
      <c r="K1" s="30" t="s">
        <v>2</v>
      </c>
      <c r="M1" s="30" t="s">
        <v>0</v>
      </c>
      <c r="N1" s="30" t="s">
        <v>1</v>
      </c>
      <c r="O1" s="30" t="s">
        <v>2</v>
      </c>
    </row>
    <row r="2" spans="1:15">
      <c r="A2" s="30">
        <v>2004</v>
      </c>
      <c r="B2" s="30" t="s">
        <v>3</v>
      </c>
      <c r="C2" s="30" t="s">
        <v>4</v>
      </c>
      <c r="D2" s="32"/>
      <c r="E2" s="30">
        <v>2005</v>
      </c>
      <c r="F2" s="30" t="s">
        <v>3</v>
      </c>
      <c r="G2" s="30" t="s">
        <v>4</v>
      </c>
      <c r="I2" s="30">
        <v>2006</v>
      </c>
      <c r="J2" s="30" t="s">
        <v>3</v>
      </c>
      <c r="K2" s="30" t="s">
        <v>4</v>
      </c>
      <c r="M2" s="30">
        <v>2007</v>
      </c>
      <c r="N2" s="30" t="s">
        <v>3</v>
      </c>
      <c r="O2" s="30" t="s">
        <v>4</v>
      </c>
    </row>
    <row r="3" spans="1:15">
      <c r="A3" s="33"/>
      <c r="B3" s="34" t="s">
        <v>5</v>
      </c>
      <c r="C3" s="34" t="s">
        <v>6</v>
      </c>
      <c r="E3" s="33"/>
      <c r="F3" s="34" t="s">
        <v>5</v>
      </c>
      <c r="G3" s="34" t="s">
        <v>6</v>
      </c>
      <c r="I3" s="33"/>
      <c r="J3" s="34" t="s">
        <v>5</v>
      </c>
      <c r="K3" s="34" t="s">
        <v>6</v>
      </c>
      <c r="M3" s="33"/>
      <c r="N3" s="34" t="s">
        <v>5</v>
      </c>
      <c r="O3" s="34" t="s">
        <v>6</v>
      </c>
    </row>
    <row r="4" spans="1:15">
      <c r="A4" s="44">
        <v>37987</v>
      </c>
      <c r="B4" s="10">
        <v>23.587647120157879</v>
      </c>
      <c r="C4" s="10">
        <v>224.41356150309244</v>
      </c>
      <c r="D4" s="36"/>
      <c r="E4" s="44">
        <v>38353</v>
      </c>
      <c r="F4" s="35">
        <v>23.587647120157879</v>
      </c>
      <c r="G4" s="35">
        <v>224.41356150309244</v>
      </c>
      <c r="I4" s="44">
        <v>38718</v>
      </c>
      <c r="J4" s="35">
        <v>23.381997108459473</v>
      </c>
      <c r="K4" s="35">
        <v>224.03644793966541</v>
      </c>
      <c r="M4" s="44">
        <v>39083</v>
      </c>
      <c r="N4" s="37">
        <v>24.242344935735066</v>
      </c>
      <c r="O4" s="37">
        <v>226.01395479838052</v>
      </c>
    </row>
    <row r="5" spans="1:15">
      <c r="A5" s="44">
        <v>37988</v>
      </c>
      <c r="B5" s="10">
        <v>22.004452625910442</v>
      </c>
      <c r="C5" s="10">
        <v>220.72958119710287</v>
      </c>
      <c r="D5" s="36"/>
      <c r="E5" s="44">
        <v>38354</v>
      </c>
      <c r="F5" s="35">
        <v>22.004452625910442</v>
      </c>
      <c r="G5" s="35">
        <v>220.72958119710287</v>
      </c>
      <c r="I5" s="44">
        <v>38719</v>
      </c>
      <c r="J5" s="35">
        <v>23.859483083089192</v>
      </c>
      <c r="K5" s="35">
        <v>225.11902491251627</v>
      </c>
      <c r="M5" s="44">
        <v>39084</v>
      </c>
      <c r="N5" s="37">
        <v>24.281398192695949</v>
      </c>
      <c r="O5" s="37">
        <v>226.27776502526325</v>
      </c>
    </row>
    <row r="6" spans="1:15">
      <c r="A6" s="44">
        <v>37989</v>
      </c>
      <c r="B6" s="10">
        <v>21.958256642023724</v>
      </c>
      <c r="C6" s="10">
        <v>220.72560327703303</v>
      </c>
      <c r="D6" s="36"/>
      <c r="E6" s="44">
        <v>38355</v>
      </c>
      <c r="F6" s="35">
        <v>21.958256642023724</v>
      </c>
      <c r="G6" s="35">
        <v>220.72560327703303</v>
      </c>
      <c r="I6" s="44">
        <v>38720</v>
      </c>
      <c r="J6" s="35">
        <v>23.091946681340534</v>
      </c>
      <c r="K6" s="35">
        <v>223.37138366699219</v>
      </c>
      <c r="M6" s="44">
        <v>39085</v>
      </c>
      <c r="N6" s="37">
        <v>23.76188365618388</v>
      </c>
      <c r="O6" s="37">
        <v>224.80825551350912</v>
      </c>
    </row>
    <row r="7" spans="1:15">
      <c r="A7" s="44">
        <v>37990</v>
      </c>
      <c r="B7" s="10">
        <v>21.999969959259033</v>
      </c>
      <c r="C7" s="10">
        <v>220.7122891743978</v>
      </c>
      <c r="D7" s="36"/>
      <c r="E7" s="44">
        <v>38356</v>
      </c>
      <c r="F7" s="35">
        <v>24.059601942698162</v>
      </c>
      <c r="G7" s="35">
        <v>225.28305753072104</v>
      </c>
      <c r="I7" s="44">
        <v>38721</v>
      </c>
      <c r="J7" s="35">
        <v>23.344956239064533</v>
      </c>
      <c r="K7" s="35">
        <v>222.70406341552734</v>
      </c>
      <c r="M7" s="44">
        <v>39086</v>
      </c>
      <c r="N7" s="37"/>
      <c r="O7" s="37"/>
    </row>
    <row r="8" spans="1:15">
      <c r="A8" s="44">
        <v>37991</v>
      </c>
      <c r="B8" s="10">
        <v>24.059601942698162</v>
      </c>
      <c r="C8" s="10">
        <v>225.28305753072104</v>
      </c>
      <c r="D8" s="36"/>
      <c r="E8" s="44">
        <v>38357</v>
      </c>
      <c r="F8" s="35">
        <v>24.059601942698162</v>
      </c>
      <c r="G8" s="35">
        <v>225.28305753072104</v>
      </c>
      <c r="I8" s="44">
        <v>38722</v>
      </c>
      <c r="J8" s="35">
        <v>23.446579615275066</v>
      </c>
      <c r="K8" s="35">
        <v>223.21421686808267</v>
      </c>
      <c r="M8" s="44">
        <v>39087</v>
      </c>
      <c r="N8" s="37">
        <v>22.40687915257045</v>
      </c>
      <c r="O8" s="37">
        <v>222.18324025472006</v>
      </c>
    </row>
    <row r="9" spans="1:15">
      <c r="A9" s="44">
        <v>37992</v>
      </c>
      <c r="B9" s="10">
        <v>22.85488208134969</v>
      </c>
      <c r="C9" s="10">
        <v>222.85868962605795</v>
      </c>
      <c r="D9" s="36"/>
      <c r="E9" s="44">
        <v>38358</v>
      </c>
      <c r="F9" s="35">
        <v>22.85488208134969</v>
      </c>
      <c r="G9" s="35">
        <v>222.85868962605795</v>
      </c>
      <c r="I9" s="44">
        <v>38723</v>
      </c>
      <c r="J9" s="35">
        <v>23.378811597824097</v>
      </c>
      <c r="K9" s="35">
        <v>224.54122416178384</v>
      </c>
      <c r="M9" s="44">
        <v>39088</v>
      </c>
      <c r="N9" s="37">
        <v>23.802930116653442</v>
      </c>
      <c r="O9" s="37">
        <v>224.98958269755045</v>
      </c>
    </row>
    <row r="10" spans="1:15">
      <c r="A10" s="44">
        <v>37993</v>
      </c>
      <c r="B10" s="10">
        <v>22.956181605656941</v>
      </c>
      <c r="C10" s="10">
        <v>222.9522844950358</v>
      </c>
      <c r="D10" s="36"/>
      <c r="E10" s="44">
        <v>38359</v>
      </c>
      <c r="F10" s="35">
        <v>22.956181605656941</v>
      </c>
      <c r="G10" s="35">
        <v>222.9522844950358</v>
      </c>
      <c r="I10" s="44">
        <v>38724</v>
      </c>
      <c r="J10" s="35">
        <v>23.446923414866131</v>
      </c>
      <c r="K10" s="35">
        <v>224.76807912190756</v>
      </c>
      <c r="M10" s="44">
        <v>39089</v>
      </c>
      <c r="N10" s="37">
        <v>22.897034406661987</v>
      </c>
      <c r="O10" s="37">
        <v>223.85267448425293</v>
      </c>
    </row>
    <row r="11" spans="1:15">
      <c r="A11" s="44">
        <v>37994</v>
      </c>
      <c r="B11" s="10">
        <v>21.976853211720783</v>
      </c>
      <c r="C11" s="10">
        <v>220.68303998311362</v>
      </c>
      <c r="D11" s="36"/>
      <c r="E11" s="44">
        <v>38360</v>
      </c>
      <c r="F11" s="35">
        <v>21.976853211720783</v>
      </c>
      <c r="G11" s="35">
        <v>220.68303998311362</v>
      </c>
      <c r="I11" s="44">
        <v>38725</v>
      </c>
      <c r="J11" s="35">
        <v>11.036672227084637</v>
      </c>
      <c r="K11" s="35">
        <v>177.95341006192294</v>
      </c>
      <c r="M11" s="44">
        <v>39090</v>
      </c>
      <c r="N11" s="37">
        <v>23.738270839055378</v>
      </c>
      <c r="O11" s="37">
        <v>224.73577435811362</v>
      </c>
    </row>
    <row r="12" spans="1:15">
      <c r="A12" s="44">
        <v>37995</v>
      </c>
      <c r="B12" s="10">
        <v>23.023567994435627</v>
      </c>
      <c r="C12" s="10">
        <v>223.21803601582846</v>
      </c>
      <c r="D12" s="36"/>
      <c r="E12" s="44">
        <v>38361</v>
      </c>
      <c r="F12" s="35">
        <v>23.023567994435627</v>
      </c>
      <c r="G12" s="35">
        <v>223.21803601582846</v>
      </c>
      <c r="I12" s="44">
        <v>38726</v>
      </c>
      <c r="J12" s="35">
        <v>23.11714243888855</v>
      </c>
      <c r="K12" s="35">
        <v>223.78464444478354</v>
      </c>
      <c r="M12" s="44">
        <v>39091</v>
      </c>
      <c r="N12" s="37">
        <v>23.863030592600506</v>
      </c>
      <c r="O12" s="37">
        <v>225.04196993509927</v>
      </c>
    </row>
    <row r="13" spans="1:15">
      <c r="A13" s="44">
        <v>37996</v>
      </c>
      <c r="B13" s="10">
        <v>21.993389527002972</v>
      </c>
      <c r="C13" s="10">
        <v>220.66269620259604</v>
      </c>
      <c r="D13" s="36"/>
      <c r="E13" s="44">
        <v>38362</v>
      </c>
      <c r="F13" s="35">
        <v>21.993389527002972</v>
      </c>
      <c r="G13" s="35">
        <v>220.66269620259604</v>
      </c>
      <c r="I13" s="44">
        <v>38727</v>
      </c>
      <c r="J13" s="35">
        <v>23.66197657585144</v>
      </c>
      <c r="K13" s="35">
        <v>224.95245043436685</v>
      </c>
      <c r="M13" s="44">
        <v>39092</v>
      </c>
      <c r="N13" s="37"/>
      <c r="O13" s="37"/>
    </row>
    <row r="14" spans="1:15">
      <c r="A14" s="44">
        <v>37997</v>
      </c>
      <c r="B14" s="10">
        <v>23.067990382512409</v>
      </c>
      <c r="C14" s="10">
        <v>223.30322901407877</v>
      </c>
      <c r="D14" s="36"/>
      <c r="E14" s="44">
        <v>38363</v>
      </c>
      <c r="F14" s="35">
        <v>23.067990382512409</v>
      </c>
      <c r="G14" s="35">
        <v>223.30322901407877</v>
      </c>
      <c r="I14" s="44">
        <v>38728</v>
      </c>
      <c r="J14" s="35">
        <v>23.488046089808147</v>
      </c>
      <c r="K14" s="35">
        <v>223.48964627583823</v>
      </c>
      <c r="M14" s="44">
        <v>39093</v>
      </c>
      <c r="N14" s="37">
        <v>24.189339637756348</v>
      </c>
      <c r="O14" s="37">
        <v>225.74463653564453</v>
      </c>
    </row>
    <row r="15" spans="1:15">
      <c r="A15" s="44">
        <v>37998</v>
      </c>
      <c r="B15" s="10">
        <v>21.997967958450317</v>
      </c>
      <c r="C15" s="10">
        <v>220.63599395751953</v>
      </c>
      <c r="D15" s="36"/>
      <c r="E15" s="44">
        <v>38364</v>
      </c>
      <c r="F15" s="35">
        <v>21.997967958450317</v>
      </c>
      <c r="G15" s="35">
        <v>220.63599395751953</v>
      </c>
      <c r="I15" s="44">
        <v>38729</v>
      </c>
      <c r="J15" s="35">
        <v>23.601418495178223</v>
      </c>
      <c r="K15" s="35">
        <v>202.59299151102701</v>
      </c>
      <c r="M15" s="44">
        <v>39094</v>
      </c>
      <c r="N15" s="37">
        <v>24.526940504709881</v>
      </c>
      <c r="O15" s="37">
        <v>226.40483474731445</v>
      </c>
    </row>
    <row r="16" spans="1:15">
      <c r="A16" s="44">
        <v>37999</v>
      </c>
      <c r="B16" s="10">
        <v>22.004624366760254</v>
      </c>
      <c r="C16" s="10">
        <v>220.63167254130045</v>
      </c>
      <c r="D16" s="36"/>
      <c r="E16" s="44">
        <v>38365</v>
      </c>
      <c r="F16" s="35">
        <v>22.004624366760254</v>
      </c>
      <c r="G16" s="35">
        <v>220.63167254130045</v>
      </c>
      <c r="I16" s="44">
        <v>38730</v>
      </c>
      <c r="J16" s="35">
        <v>23.705826759338379</v>
      </c>
      <c r="K16" s="35">
        <v>201.70816230773926</v>
      </c>
      <c r="M16" s="44">
        <v>39095</v>
      </c>
      <c r="N16" s="37">
        <v>24.466115077336628</v>
      </c>
      <c r="O16" s="37">
        <v>226.60472615559897</v>
      </c>
    </row>
    <row r="17" spans="1:15">
      <c r="A17" s="44">
        <v>38000</v>
      </c>
      <c r="B17" s="10">
        <v>23.569641908009846</v>
      </c>
      <c r="C17" s="10">
        <v>224.42093594868979</v>
      </c>
      <c r="D17" s="36"/>
      <c r="E17" s="44">
        <v>38366</v>
      </c>
      <c r="F17" s="35">
        <v>23.569641908009846</v>
      </c>
      <c r="G17" s="35">
        <v>224.42093594868979</v>
      </c>
      <c r="I17" s="44">
        <v>38731</v>
      </c>
      <c r="J17" s="35">
        <v>23.790112415949505</v>
      </c>
      <c r="K17" s="35">
        <v>199.58598709106445</v>
      </c>
      <c r="M17" s="44">
        <v>39096</v>
      </c>
      <c r="N17" s="37">
        <v>22.036400715510052</v>
      </c>
      <c r="O17" s="37">
        <v>223.34392166137695</v>
      </c>
    </row>
    <row r="18" spans="1:15">
      <c r="A18" s="44">
        <v>38001</v>
      </c>
      <c r="B18" s="10">
        <v>23.739643971125286</v>
      </c>
      <c r="C18" s="10">
        <v>224.79350407918295</v>
      </c>
      <c r="D18" s="36"/>
      <c r="E18" s="44">
        <v>38367</v>
      </c>
      <c r="F18" s="35">
        <v>23.739643971125286</v>
      </c>
      <c r="G18" s="35">
        <v>224.79350407918295</v>
      </c>
      <c r="I18" s="44">
        <v>38732</v>
      </c>
      <c r="J18" s="35">
        <v>23.686162392298382</v>
      </c>
      <c r="K18" s="35">
        <v>197.53952217102051</v>
      </c>
      <c r="M18" s="44">
        <v>39097</v>
      </c>
      <c r="N18" s="37"/>
      <c r="O18" s="37"/>
    </row>
    <row r="19" spans="1:15">
      <c r="A19" s="44">
        <v>38002</v>
      </c>
      <c r="B19" s="10">
        <v>23.711338917414349</v>
      </c>
      <c r="C19" s="10">
        <v>224.7156842549642</v>
      </c>
      <c r="D19" s="36"/>
      <c r="E19" s="44">
        <v>38368</v>
      </c>
      <c r="F19" s="35">
        <v>23.711338917414349</v>
      </c>
      <c r="G19" s="35">
        <v>224.7156842549642</v>
      </c>
      <c r="I19" s="44">
        <v>38733</v>
      </c>
      <c r="J19" s="35">
        <v>23.267021814982098</v>
      </c>
      <c r="K19" s="35">
        <v>197.73707135518393</v>
      </c>
      <c r="M19" s="44">
        <v>39098</v>
      </c>
      <c r="N19" s="37"/>
      <c r="O19" s="37"/>
    </row>
    <row r="20" spans="1:15">
      <c r="A20" s="44">
        <v>38003</v>
      </c>
      <c r="B20" s="10">
        <v>22.502709070841473</v>
      </c>
      <c r="C20" s="10">
        <v>221.7252165476481</v>
      </c>
      <c r="D20" s="36"/>
      <c r="E20" s="44">
        <v>38369</v>
      </c>
      <c r="F20" s="35">
        <v>22.502709070841473</v>
      </c>
      <c r="G20" s="35">
        <v>221.7252165476481</v>
      </c>
      <c r="I20" s="44">
        <v>38734</v>
      </c>
      <c r="J20" s="35">
        <v>23.643094142278034</v>
      </c>
      <c r="K20" s="35">
        <v>205.16349601745605</v>
      </c>
      <c r="M20" s="44">
        <v>39099</v>
      </c>
      <c r="N20" s="37"/>
      <c r="O20" s="37"/>
    </row>
    <row r="21" spans="1:15">
      <c r="A21" s="44">
        <v>38004</v>
      </c>
      <c r="B21" s="10">
        <v>1.9373311602976173</v>
      </c>
      <c r="C21" s="10">
        <v>58.922883987426758</v>
      </c>
      <c r="D21" s="36"/>
      <c r="E21" s="44">
        <v>38370</v>
      </c>
      <c r="F21" s="35">
        <v>1.9373311602976173</v>
      </c>
      <c r="G21" s="35">
        <v>58.922883987426758</v>
      </c>
      <c r="I21" s="44">
        <v>38735</v>
      </c>
      <c r="J21" s="35">
        <v>23.672677516937256</v>
      </c>
      <c r="K21" s="35">
        <v>205.80109087626138</v>
      </c>
      <c r="M21" s="44">
        <v>39100</v>
      </c>
      <c r="N21" s="37"/>
      <c r="O21" s="37"/>
    </row>
    <row r="22" spans="1:15">
      <c r="A22" s="44">
        <v>38005</v>
      </c>
      <c r="B22" s="10">
        <v>22.493000745773315</v>
      </c>
      <c r="C22" s="10">
        <v>221.72572644551596</v>
      </c>
      <c r="D22" s="36"/>
      <c r="E22" s="44">
        <v>38371</v>
      </c>
      <c r="F22" s="35">
        <v>1.9373311602976173</v>
      </c>
      <c r="G22" s="35">
        <v>58.922883987426758</v>
      </c>
      <c r="I22" s="44">
        <v>38736</v>
      </c>
      <c r="J22" s="35">
        <v>23.577862501144409</v>
      </c>
      <c r="K22" s="35">
        <v>206.30146853129068</v>
      </c>
      <c r="M22" s="44">
        <v>39101</v>
      </c>
      <c r="N22" s="37"/>
      <c r="O22" s="37"/>
    </row>
    <row r="23" spans="1:15">
      <c r="A23" s="44">
        <v>38006</v>
      </c>
      <c r="B23" s="10">
        <v>16.004762649536133</v>
      </c>
      <c r="C23" s="10">
        <v>213.01346015930176</v>
      </c>
      <c r="D23" s="36"/>
      <c r="E23" s="44">
        <v>38372</v>
      </c>
      <c r="F23" s="35"/>
      <c r="G23" s="35"/>
      <c r="I23" s="44">
        <v>38737</v>
      </c>
      <c r="J23" s="35">
        <v>23.767548243204754</v>
      </c>
      <c r="K23" s="35">
        <v>204.59205118815103</v>
      </c>
      <c r="M23" s="44">
        <v>39102</v>
      </c>
      <c r="N23" s="37"/>
      <c r="O23" s="37"/>
    </row>
    <row r="24" spans="1:15">
      <c r="A24" s="44">
        <v>38007</v>
      </c>
      <c r="B24" s="10">
        <v>22.199448875758957</v>
      </c>
      <c r="C24" s="10">
        <v>221.00194251019022</v>
      </c>
      <c r="D24" s="36"/>
      <c r="E24" s="44">
        <v>38373</v>
      </c>
      <c r="F24" s="35">
        <v>22.852860768636067</v>
      </c>
      <c r="G24" s="35">
        <v>222.99245961507162</v>
      </c>
      <c r="I24" s="44">
        <v>38738</v>
      </c>
      <c r="J24" s="35">
        <v>23.500157594680786</v>
      </c>
      <c r="K24" s="35">
        <v>201.49996693929037</v>
      </c>
      <c r="M24" s="44">
        <v>39103</v>
      </c>
      <c r="N24" s="37"/>
      <c r="O24" s="37"/>
    </row>
    <row r="25" spans="1:15">
      <c r="A25" s="44">
        <v>38008</v>
      </c>
      <c r="B25" s="10">
        <v>9.205474853515625</v>
      </c>
      <c r="C25" s="10">
        <v>182.11148961385092</v>
      </c>
      <c r="D25" s="36"/>
      <c r="E25" s="44">
        <v>38374</v>
      </c>
      <c r="F25" s="35">
        <v>23.07926305135091</v>
      </c>
      <c r="G25" s="35">
        <v>223.5956891377767</v>
      </c>
      <c r="I25" s="44">
        <v>38739</v>
      </c>
      <c r="J25" s="35">
        <v>23.1495680809021</v>
      </c>
      <c r="K25" s="35">
        <v>203.24478403727213</v>
      </c>
      <c r="M25" s="44">
        <v>39104</v>
      </c>
      <c r="N25" s="37"/>
      <c r="O25" s="37"/>
    </row>
    <row r="26" spans="1:15">
      <c r="A26" s="44">
        <v>38009</v>
      </c>
      <c r="B26" s="10">
        <v>21.985817909240723</v>
      </c>
      <c r="C26" s="10">
        <v>220.62887573242187</v>
      </c>
      <c r="D26" s="36"/>
      <c r="E26" s="44">
        <v>38375</v>
      </c>
      <c r="F26" s="35">
        <v>22.637311379114788</v>
      </c>
      <c r="G26" s="35">
        <v>222.17128308614096</v>
      </c>
      <c r="I26" s="44">
        <v>38740</v>
      </c>
      <c r="J26" s="35">
        <v>21.110020756721497</v>
      </c>
      <c r="K26" s="35">
        <v>198.50350189208984</v>
      </c>
      <c r="M26" s="44">
        <v>39105</v>
      </c>
      <c r="N26" s="37"/>
      <c r="O26" s="37"/>
    </row>
    <row r="27" spans="1:15">
      <c r="A27" s="44">
        <v>38010</v>
      </c>
      <c r="B27" s="10">
        <v>22.042637904485066</v>
      </c>
      <c r="C27" s="10">
        <v>220.64031537373862</v>
      </c>
      <c r="D27" s="36"/>
      <c r="E27" s="44">
        <v>38376</v>
      </c>
      <c r="F27" s="35">
        <v>22.818452040354412</v>
      </c>
      <c r="G27" s="35">
        <v>223.01000785827637</v>
      </c>
      <c r="I27" s="44">
        <v>38741</v>
      </c>
      <c r="J27" s="35">
        <v>23.035336573918659</v>
      </c>
      <c r="K27" s="35">
        <v>200.54534276326498</v>
      </c>
      <c r="M27" s="44">
        <v>39106</v>
      </c>
      <c r="N27" s="37">
        <v>24.137764771779377</v>
      </c>
      <c r="O27" s="37">
        <v>225.66579691569009</v>
      </c>
    </row>
    <row r="28" spans="1:15">
      <c r="A28" s="44">
        <v>38011</v>
      </c>
      <c r="B28" s="10">
        <v>21.993409156799316</v>
      </c>
      <c r="C28" s="10">
        <v>220.56987380981445</v>
      </c>
      <c r="D28" s="36"/>
      <c r="E28" s="44">
        <v>38377</v>
      </c>
      <c r="F28" s="35">
        <v>22.907715956370037</v>
      </c>
      <c r="G28" s="35">
        <v>223.25541941324869</v>
      </c>
      <c r="I28" s="44">
        <v>38742</v>
      </c>
      <c r="J28" s="35">
        <v>23.379975001017254</v>
      </c>
      <c r="K28" s="35">
        <v>201.03862317403158</v>
      </c>
      <c r="M28" s="44">
        <v>39107</v>
      </c>
      <c r="N28" s="37">
        <v>23.977795680363972</v>
      </c>
      <c r="O28" s="37">
        <v>225.29602686564127</v>
      </c>
    </row>
    <row r="29" spans="1:15">
      <c r="A29" s="44">
        <v>38012</v>
      </c>
      <c r="B29" s="10">
        <v>22.001436648161516</v>
      </c>
      <c r="C29" s="10">
        <v>220.65297997516134</v>
      </c>
      <c r="D29" s="36"/>
      <c r="E29" s="44">
        <v>38378</v>
      </c>
      <c r="F29" s="35">
        <v>23.086796681086224</v>
      </c>
      <c r="G29" s="35">
        <v>223.50871658325195</v>
      </c>
      <c r="I29" s="44">
        <v>38743</v>
      </c>
      <c r="J29" s="35">
        <v>23.610612074534099</v>
      </c>
      <c r="K29" s="35">
        <v>202.55632464090982</v>
      </c>
      <c r="M29" s="44">
        <v>39108</v>
      </c>
      <c r="N29" s="37">
        <v>24.081116994222004</v>
      </c>
      <c r="O29" s="37">
        <v>225.13097445170084</v>
      </c>
    </row>
    <row r="30" spans="1:15">
      <c r="A30" s="44">
        <v>38013</v>
      </c>
      <c r="B30" s="10">
        <v>21.978475014368694</v>
      </c>
      <c r="C30" s="10">
        <v>220.60904057820639</v>
      </c>
      <c r="D30" s="36"/>
      <c r="E30" s="44">
        <v>38379</v>
      </c>
      <c r="F30" s="35">
        <v>22.75360107421875</v>
      </c>
      <c r="G30" s="35">
        <v>222.85768127441406</v>
      </c>
      <c r="I30" s="44">
        <v>38744</v>
      </c>
      <c r="J30" s="35">
        <v>23.495999097824097</v>
      </c>
      <c r="K30" s="35">
        <v>202.11863581339517</v>
      </c>
      <c r="M30" s="44">
        <v>39109</v>
      </c>
      <c r="N30" s="37">
        <v>24.469109217325848</v>
      </c>
      <c r="O30" s="37">
        <v>226.42466735839844</v>
      </c>
    </row>
    <row r="31" spans="1:15">
      <c r="A31" s="44">
        <v>38014</v>
      </c>
      <c r="B31" s="10">
        <v>24.203034718831379</v>
      </c>
      <c r="C31" s="10">
        <v>225.74285570780435</v>
      </c>
      <c r="D31" s="36"/>
      <c r="E31" s="44">
        <v>38380</v>
      </c>
      <c r="F31" s="35">
        <v>21.40869140625</v>
      </c>
      <c r="G31" s="35">
        <v>219.7265625</v>
      </c>
      <c r="I31" s="44">
        <v>38745</v>
      </c>
      <c r="J31" s="35">
        <v>23.802014589309692</v>
      </c>
      <c r="K31" s="35">
        <v>202.44512748718262</v>
      </c>
      <c r="M31" s="44">
        <v>39110</v>
      </c>
      <c r="N31" s="37">
        <v>24.476186196009319</v>
      </c>
      <c r="O31" s="37">
        <v>226.40620555048403</v>
      </c>
    </row>
    <row r="32" spans="1:15">
      <c r="A32" s="44">
        <v>38015</v>
      </c>
      <c r="B32" s="10">
        <v>23.71141505241394</v>
      </c>
      <c r="C32" s="10">
        <v>224.73755645751953</v>
      </c>
      <c r="D32" s="36"/>
      <c r="E32" s="44">
        <v>38381</v>
      </c>
      <c r="F32" s="35">
        <v>23.8458251953125</v>
      </c>
      <c r="G32" s="35">
        <v>225.31129455566406</v>
      </c>
      <c r="I32" s="44">
        <v>38746</v>
      </c>
      <c r="J32" s="35">
        <v>23.763447682062786</v>
      </c>
      <c r="K32" s="35">
        <v>200.97829500834146</v>
      </c>
      <c r="M32" s="44">
        <v>39111</v>
      </c>
      <c r="N32" s="37">
        <v>24.474831422170002</v>
      </c>
      <c r="O32" s="37">
        <v>226.41576957702637</v>
      </c>
    </row>
    <row r="33" spans="1:15">
      <c r="A33" s="44">
        <v>38016</v>
      </c>
      <c r="B33" s="10">
        <v>23.90560245513916</v>
      </c>
      <c r="C33" s="10">
        <v>226.20240783691406</v>
      </c>
      <c r="D33" s="36"/>
      <c r="E33" s="44">
        <v>38382</v>
      </c>
      <c r="F33" s="35">
        <v>22.512361526489258</v>
      </c>
      <c r="G33" s="35">
        <v>222.39990234375</v>
      </c>
      <c r="I33" s="44">
        <v>38747</v>
      </c>
      <c r="J33" s="35">
        <v>23.538227955500286</v>
      </c>
      <c r="K33" s="35">
        <v>202.37888272603354</v>
      </c>
      <c r="M33" s="44">
        <v>39112</v>
      </c>
      <c r="N33" s="37">
        <v>24.054356813430786</v>
      </c>
      <c r="O33" s="37">
        <v>225.65842628479004</v>
      </c>
    </row>
    <row r="34" spans="1:15">
      <c r="A34" s="44">
        <v>38017</v>
      </c>
      <c r="B34" s="10">
        <v>23.697396278381348</v>
      </c>
      <c r="C34" s="10">
        <v>224.56793022155762</v>
      </c>
      <c r="D34" s="36"/>
      <c r="E34" s="44">
        <v>38383</v>
      </c>
      <c r="F34" s="35">
        <v>22.512361526489258</v>
      </c>
      <c r="G34" s="35">
        <v>222.39990234375</v>
      </c>
      <c r="I34" s="44">
        <v>38748</v>
      </c>
      <c r="J34" s="35">
        <v>23.781682252883911</v>
      </c>
      <c r="K34" s="35">
        <v>202.74795277913412</v>
      </c>
      <c r="M34" s="44">
        <v>39113</v>
      </c>
      <c r="N34" s="37">
        <v>24.492035865783691</v>
      </c>
      <c r="O34" s="37">
        <v>226.49308077494302</v>
      </c>
    </row>
    <row r="35" spans="1:15" s="40" customFormat="1">
      <c r="A35" s="45"/>
      <c r="B35" s="8"/>
      <c r="C35" s="39"/>
      <c r="D35" s="39"/>
      <c r="E35" s="45"/>
      <c r="F35" s="39"/>
      <c r="G35" s="39"/>
      <c r="I35" s="45"/>
      <c r="J35" s="39"/>
      <c r="K35" s="39"/>
      <c r="M35" s="45"/>
    </row>
    <row r="36" spans="1:15" s="40" customFormat="1">
      <c r="A36" s="45"/>
      <c r="B36" s="39"/>
      <c r="C36" s="39"/>
      <c r="D36" s="39"/>
      <c r="E36" s="45"/>
      <c r="F36" s="39"/>
      <c r="G36" s="39"/>
      <c r="I36" s="45"/>
      <c r="J36" s="39"/>
      <c r="K36" s="39"/>
      <c r="M36" s="45"/>
    </row>
    <row r="37" spans="1:15">
      <c r="A37" s="44">
        <v>38018</v>
      </c>
      <c r="B37" s="10">
        <v>23.222599903742474</v>
      </c>
      <c r="C37" s="10">
        <v>223.17250951131186</v>
      </c>
      <c r="D37" s="36"/>
      <c r="E37" s="44">
        <v>38384</v>
      </c>
      <c r="F37" s="35">
        <v>22.934419631958008</v>
      </c>
      <c r="G37" s="35">
        <v>223.27272033691406</v>
      </c>
      <c r="H37" s="41"/>
      <c r="I37" s="44">
        <v>38749</v>
      </c>
      <c r="J37" s="35">
        <v>23.594952662785847</v>
      </c>
      <c r="K37" s="35">
        <v>226.84326171875</v>
      </c>
      <c r="M37" s="44">
        <v>39114</v>
      </c>
      <c r="N37" s="37">
        <v>24.410935242970783</v>
      </c>
      <c r="O37" s="37">
        <v>226.40534210205078</v>
      </c>
    </row>
    <row r="38" spans="1:15">
      <c r="A38" s="44">
        <v>38019</v>
      </c>
      <c r="B38" s="10">
        <v>23.983575026194256</v>
      </c>
      <c r="C38" s="10">
        <v>225.19811948140463</v>
      </c>
      <c r="D38" s="36"/>
      <c r="E38" s="44">
        <v>38385</v>
      </c>
      <c r="F38" s="35">
        <v>23.217317581176758</v>
      </c>
      <c r="G38" s="35">
        <v>223.78541564941406</v>
      </c>
      <c r="I38" s="44">
        <v>38750</v>
      </c>
      <c r="J38" s="35">
        <v>23.507653713226318</v>
      </c>
      <c r="K38" s="35">
        <v>226.84326171875</v>
      </c>
      <c r="M38" s="44">
        <v>39115</v>
      </c>
      <c r="N38" s="37">
        <v>24.195442994435627</v>
      </c>
      <c r="O38" s="37">
        <v>225.8331387837728</v>
      </c>
    </row>
    <row r="39" spans="1:15">
      <c r="A39" s="44">
        <v>38020</v>
      </c>
      <c r="B39" s="10">
        <v>24.163685878117878</v>
      </c>
      <c r="C39" s="10">
        <v>225.69046592712402</v>
      </c>
      <c r="D39" s="36"/>
      <c r="E39" s="44">
        <v>38386</v>
      </c>
      <c r="F39" s="35">
        <v>22.973787307739258</v>
      </c>
      <c r="G39" s="35">
        <v>223.291015625</v>
      </c>
      <c r="I39" s="44">
        <v>38751</v>
      </c>
      <c r="J39" s="35">
        <v>23.525906483332317</v>
      </c>
      <c r="K39" s="35">
        <v>224.63844807942709</v>
      </c>
      <c r="M39" s="44">
        <v>39116</v>
      </c>
      <c r="N39" s="37">
        <v>24.365597804387409</v>
      </c>
      <c r="O39" s="37">
        <v>226.17874717712402</v>
      </c>
    </row>
    <row r="40" spans="1:15">
      <c r="A40" s="44">
        <v>38021</v>
      </c>
      <c r="B40" s="10">
        <v>24.013069235760234</v>
      </c>
      <c r="C40" s="10">
        <v>225.19930433190387</v>
      </c>
      <c r="D40" s="36"/>
      <c r="E40" s="44">
        <v>38387</v>
      </c>
      <c r="F40" s="35">
        <v>22.857515335083008</v>
      </c>
      <c r="G40" s="35">
        <v>223.14453125</v>
      </c>
      <c r="I40" s="44">
        <v>38752</v>
      </c>
      <c r="J40" s="35">
        <v>23.562394142150879</v>
      </c>
      <c r="K40" s="35">
        <v>224.48807334899902</v>
      </c>
      <c r="M40" s="44">
        <v>39117</v>
      </c>
      <c r="N40" s="37">
        <v>24.310113112131756</v>
      </c>
      <c r="O40" s="37">
        <v>226.1782398223877</v>
      </c>
    </row>
    <row r="41" spans="1:15">
      <c r="A41" s="44">
        <v>38022</v>
      </c>
      <c r="B41" s="10">
        <v>24.105435291926067</v>
      </c>
      <c r="C41" s="10">
        <v>225.56915791829428</v>
      </c>
      <c r="D41" s="36"/>
      <c r="E41" s="44">
        <v>38388</v>
      </c>
      <c r="F41" s="35">
        <v>22.857515335083008</v>
      </c>
      <c r="G41" s="35">
        <v>223.14453125</v>
      </c>
      <c r="I41" s="44">
        <v>38753</v>
      </c>
      <c r="J41" s="35">
        <v>24.16774845123291</v>
      </c>
      <c r="K41" s="35">
        <v>225.38936297098795</v>
      </c>
      <c r="M41" s="44">
        <v>39118</v>
      </c>
      <c r="N41" s="37">
        <v>24.3482985496521</v>
      </c>
      <c r="O41" s="37">
        <v>226.22783025105795</v>
      </c>
    </row>
    <row r="42" spans="1:15">
      <c r="A42" s="44">
        <v>38023</v>
      </c>
      <c r="B42" s="10">
        <v>24.128438234329224</v>
      </c>
      <c r="C42" s="10">
        <v>225.62764994303384</v>
      </c>
      <c r="D42" s="36"/>
      <c r="E42" s="44">
        <v>38389</v>
      </c>
      <c r="F42" s="35">
        <v>23.0035400390625</v>
      </c>
      <c r="G42" s="35">
        <v>223.40087890625</v>
      </c>
      <c r="I42" s="44">
        <v>38754</v>
      </c>
      <c r="J42" s="35">
        <v>23.772469838460285</v>
      </c>
      <c r="K42" s="35">
        <v>225.22253354390463</v>
      </c>
      <c r="M42" s="44">
        <v>39119</v>
      </c>
      <c r="N42" s="37">
        <v>22.66947849591573</v>
      </c>
      <c r="O42" s="37">
        <v>221.09833399454752</v>
      </c>
    </row>
    <row r="43" spans="1:15">
      <c r="A43" s="44">
        <v>38024</v>
      </c>
      <c r="B43" s="10">
        <v>24.001351356506348</v>
      </c>
      <c r="C43" s="10">
        <v>224.27369689941406</v>
      </c>
      <c r="D43" s="36"/>
      <c r="E43" s="44">
        <v>38390</v>
      </c>
      <c r="F43" s="35">
        <v>23.90167236328125</v>
      </c>
      <c r="G43" s="35">
        <v>225.29908752441406</v>
      </c>
      <c r="I43" s="44">
        <v>38755</v>
      </c>
      <c r="J43" s="35">
        <v>24.047680775324505</v>
      </c>
      <c r="K43" s="35">
        <v>225.5221118927002</v>
      </c>
      <c r="M43" s="44">
        <v>39120</v>
      </c>
      <c r="N43" s="37">
        <v>24.48717172940572</v>
      </c>
      <c r="O43" s="37">
        <v>226.53733126322427</v>
      </c>
    </row>
    <row r="44" spans="1:15">
      <c r="A44" s="44">
        <v>38025</v>
      </c>
      <c r="B44" s="10">
        <v>23.58902136484782</v>
      </c>
      <c r="C44" s="10">
        <v>225.62256495157877</v>
      </c>
      <c r="D44" s="36"/>
      <c r="E44" s="44">
        <v>38391</v>
      </c>
      <c r="F44" s="35">
        <v>7.5048065185546875</v>
      </c>
      <c r="G44" s="35">
        <v>173.7091064453125</v>
      </c>
      <c r="I44" s="44">
        <v>38756</v>
      </c>
      <c r="J44" s="35">
        <v>23.794347047805786</v>
      </c>
      <c r="K44" s="35">
        <v>225.14445877075195</v>
      </c>
      <c r="M44" s="44">
        <v>39121</v>
      </c>
      <c r="N44" s="37">
        <v>24.50986949602763</v>
      </c>
      <c r="O44" s="37">
        <v>226.60879516601562</v>
      </c>
    </row>
    <row r="45" spans="1:15">
      <c r="A45" s="44">
        <v>38026</v>
      </c>
      <c r="B45" s="10">
        <v>24.121418873469036</v>
      </c>
      <c r="C45" s="10">
        <v>225.32094955444336</v>
      </c>
      <c r="D45" s="36"/>
      <c r="E45" s="44">
        <v>38392</v>
      </c>
      <c r="F45" s="35">
        <v>23.1298828125</v>
      </c>
      <c r="G45" s="35">
        <v>223.63893127441406</v>
      </c>
      <c r="I45" s="44">
        <v>38757</v>
      </c>
      <c r="J45" s="35">
        <v>23.610344568888348</v>
      </c>
      <c r="K45" s="35">
        <v>224.75027211507162</v>
      </c>
      <c r="M45" s="44">
        <v>39122</v>
      </c>
      <c r="N45" s="37">
        <v>24.172135194142658</v>
      </c>
      <c r="O45" s="37">
        <v>226.07524998982748</v>
      </c>
    </row>
    <row r="46" spans="1:15">
      <c r="A46" s="44">
        <v>38027</v>
      </c>
      <c r="B46" s="10">
        <v>23.985158205032349</v>
      </c>
      <c r="C46" s="10">
        <v>225.32298151652017</v>
      </c>
      <c r="D46" s="36"/>
      <c r="E46" s="44">
        <v>38393</v>
      </c>
      <c r="F46" s="35">
        <v>22.850191116333008</v>
      </c>
      <c r="G46" s="35">
        <v>223.01637268066406</v>
      </c>
      <c r="I46" s="44">
        <v>38758</v>
      </c>
      <c r="J46" s="35">
        <v>23.714066505432129</v>
      </c>
      <c r="K46" s="35">
        <v>224.9753386179606</v>
      </c>
      <c r="M46" s="44">
        <v>39123</v>
      </c>
      <c r="N46" s="37"/>
      <c r="O46" s="37"/>
    </row>
    <row r="47" spans="1:15">
      <c r="A47" s="44">
        <v>38028</v>
      </c>
      <c r="B47" s="10">
        <v>23.908749500910442</v>
      </c>
      <c r="C47" s="10">
        <v>225.1734504699707</v>
      </c>
      <c r="D47" s="36"/>
      <c r="E47" s="44">
        <v>38394</v>
      </c>
      <c r="F47" s="35">
        <v>22.550813674926758</v>
      </c>
      <c r="G47" s="35">
        <v>222.38160705566406</v>
      </c>
      <c r="I47" s="44">
        <v>38759</v>
      </c>
      <c r="J47" s="35">
        <v>23.699739870817766</v>
      </c>
      <c r="K47" s="35">
        <v>224.34029885996944</v>
      </c>
      <c r="M47" s="44">
        <v>39124</v>
      </c>
      <c r="N47" s="37">
        <v>24.280225197474163</v>
      </c>
      <c r="O47" s="37">
        <v>226.15891202290854</v>
      </c>
    </row>
    <row r="48" spans="1:15">
      <c r="A48" s="44">
        <v>38029</v>
      </c>
      <c r="B48" s="10">
        <v>23.799630324045818</v>
      </c>
      <c r="C48" s="10">
        <v>224.98322677612305</v>
      </c>
      <c r="D48" s="36"/>
      <c r="E48" s="44">
        <v>38395</v>
      </c>
      <c r="F48" s="35">
        <v>22.887727737426758</v>
      </c>
      <c r="G48" s="35">
        <v>223.01637268066406</v>
      </c>
      <c r="I48" s="44">
        <v>38760</v>
      </c>
      <c r="J48" s="35">
        <v>23.612614393234253</v>
      </c>
      <c r="K48" s="35">
        <v>224.72051684061685</v>
      </c>
      <c r="M48" s="44">
        <v>39125</v>
      </c>
      <c r="N48" s="37">
        <v>24.493695497512817</v>
      </c>
      <c r="O48" s="37">
        <v>226.57217152913412</v>
      </c>
    </row>
    <row r="49" spans="1:15">
      <c r="A49" s="44">
        <v>38030</v>
      </c>
      <c r="B49" s="10">
        <v>24.076176404953003</v>
      </c>
      <c r="C49" s="10">
        <v>225.45904731750488</v>
      </c>
      <c r="D49" s="36"/>
      <c r="E49" s="44">
        <v>38396</v>
      </c>
      <c r="F49" s="35">
        <v>18.997650146484375</v>
      </c>
      <c r="G49" s="35">
        <v>213.8427734375</v>
      </c>
      <c r="I49" s="44">
        <v>38761</v>
      </c>
      <c r="J49" s="35">
        <v>23.752461353937786</v>
      </c>
      <c r="K49" s="35">
        <v>225.11343129475912</v>
      </c>
      <c r="M49" s="44">
        <v>39126</v>
      </c>
      <c r="N49" s="37">
        <v>24.473820924758911</v>
      </c>
      <c r="O49" s="37">
        <v>226.5383472442627</v>
      </c>
    </row>
    <row r="50" spans="1:15">
      <c r="A50" s="44">
        <v>38031</v>
      </c>
      <c r="B50" s="10">
        <v>23.816433986028034</v>
      </c>
      <c r="C50" s="10">
        <v>225.08596801757812</v>
      </c>
      <c r="D50" s="36"/>
      <c r="E50" s="44">
        <v>38397</v>
      </c>
      <c r="F50" s="35">
        <v>24.005126953125</v>
      </c>
      <c r="G50" s="35">
        <v>225.54931640625</v>
      </c>
      <c r="I50" s="44">
        <v>38762</v>
      </c>
      <c r="J50" s="35">
        <v>23.740679782369863</v>
      </c>
      <c r="K50" s="35">
        <v>225.0825374437415</v>
      </c>
      <c r="M50" s="44">
        <v>39127</v>
      </c>
      <c r="N50" s="37">
        <v>24.521466016769409</v>
      </c>
      <c r="O50" s="37">
        <v>226.59124437967935</v>
      </c>
    </row>
    <row r="51" spans="1:15">
      <c r="A51" s="44">
        <v>38032</v>
      </c>
      <c r="B51" s="10">
        <v>24.001160939534504</v>
      </c>
      <c r="C51" s="10">
        <v>225.22939809163412</v>
      </c>
      <c r="D51" s="36"/>
      <c r="E51" s="44">
        <v>38398</v>
      </c>
      <c r="F51" s="35">
        <v>23.101045608520508</v>
      </c>
      <c r="G51" s="35">
        <v>223.48023986816406</v>
      </c>
      <c r="I51" s="44">
        <v>38763</v>
      </c>
      <c r="J51" s="35">
        <v>23.920556704203289</v>
      </c>
      <c r="K51" s="35">
        <v>225.4336109161377</v>
      </c>
      <c r="M51" s="44">
        <v>39128</v>
      </c>
      <c r="N51" s="37">
        <v>24.517556190490723</v>
      </c>
      <c r="O51" s="37">
        <v>226.57496960957846</v>
      </c>
    </row>
    <row r="52" spans="1:15">
      <c r="A52" s="44">
        <v>38033</v>
      </c>
      <c r="B52" s="10">
        <v>24.001160939534504</v>
      </c>
      <c r="C52" s="10">
        <v>225.22939809163412</v>
      </c>
      <c r="D52" s="36"/>
      <c r="E52" s="44">
        <v>38399</v>
      </c>
      <c r="F52" s="35">
        <v>24.23309326171875</v>
      </c>
      <c r="G52" s="35">
        <v>226.08033752441406</v>
      </c>
      <c r="I52" s="44">
        <v>38764</v>
      </c>
      <c r="J52" s="35">
        <v>23.932629505793255</v>
      </c>
      <c r="K52" s="35">
        <v>225.5185515085856</v>
      </c>
      <c r="M52" s="44">
        <v>39129</v>
      </c>
      <c r="N52" s="37">
        <v>24.509506861368816</v>
      </c>
      <c r="O52" s="37">
        <v>226.53987312316895</v>
      </c>
    </row>
    <row r="53" spans="1:15">
      <c r="A53" s="44">
        <v>38034</v>
      </c>
      <c r="B53" s="10">
        <v>23.68526538213094</v>
      </c>
      <c r="C53" s="10">
        <v>224.28691609700522</v>
      </c>
      <c r="D53" s="36"/>
      <c r="E53" s="44">
        <v>38400</v>
      </c>
      <c r="F53" s="35">
        <v>22.904722134272259</v>
      </c>
      <c r="G53" s="35">
        <v>223.13817405700684</v>
      </c>
      <c r="I53" s="44">
        <v>38765</v>
      </c>
      <c r="J53" s="35">
        <v>23.913689613342285</v>
      </c>
      <c r="K53" s="35">
        <v>225.42267481486002</v>
      </c>
      <c r="M53" s="44">
        <v>39130</v>
      </c>
      <c r="N53" s="37">
        <v>24.483471949895222</v>
      </c>
      <c r="O53" s="37">
        <v>226.5284283955892</v>
      </c>
    </row>
    <row r="54" spans="1:15">
      <c r="A54" s="44">
        <v>38035</v>
      </c>
      <c r="B54" s="10">
        <v>23.910618702570599</v>
      </c>
      <c r="C54" s="10">
        <v>225.19836934407553</v>
      </c>
      <c r="D54" s="36"/>
      <c r="E54" s="44">
        <v>38401</v>
      </c>
      <c r="F54" s="35">
        <v>23.338890552520752</v>
      </c>
      <c r="G54" s="35">
        <v>224.06769434611002</v>
      </c>
      <c r="I54" s="44">
        <v>38766</v>
      </c>
      <c r="J54" s="35">
        <v>23.82879376411438</v>
      </c>
      <c r="K54" s="35">
        <v>225.26779747009277</v>
      </c>
      <c r="M54" s="44">
        <v>39131</v>
      </c>
      <c r="N54" s="37">
        <v>24.488926966985066</v>
      </c>
      <c r="O54" s="37">
        <v>226.50859705607095</v>
      </c>
    </row>
    <row r="55" spans="1:15">
      <c r="A55" s="44">
        <v>38036</v>
      </c>
      <c r="B55" s="10">
        <v>23.878022193908691</v>
      </c>
      <c r="C55" s="10">
        <v>224.87921078999838</v>
      </c>
      <c r="D55" s="36"/>
      <c r="E55" s="44">
        <v>38402</v>
      </c>
      <c r="F55" s="35">
        <v>23.168030738830566</v>
      </c>
      <c r="G55" s="35">
        <v>223.68520736694336</v>
      </c>
      <c r="I55" s="44">
        <v>38767</v>
      </c>
      <c r="J55" s="35">
        <v>23.427983522415161</v>
      </c>
      <c r="K55" s="35">
        <v>224.91836992899576</v>
      </c>
      <c r="M55" s="44">
        <v>39132</v>
      </c>
      <c r="N55" s="37">
        <v>24.508896668752033</v>
      </c>
      <c r="O55" s="37">
        <v>226.56098175048828</v>
      </c>
    </row>
    <row r="56" spans="1:15">
      <c r="A56" s="44">
        <v>38037</v>
      </c>
      <c r="B56" s="10">
        <v>23.606644471486408</v>
      </c>
      <c r="C56" s="10">
        <v>224.70169893900552</v>
      </c>
      <c r="D56" s="36"/>
      <c r="E56" s="44">
        <v>38403</v>
      </c>
      <c r="F56" s="35">
        <v>23.000928004582722</v>
      </c>
      <c r="G56" s="35">
        <v>223.46903991699219</v>
      </c>
      <c r="I56" s="44">
        <v>38768</v>
      </c>
      <c r="J56" s="35">
        <v>23.538895765940349</v>
      </c>
      <c r="K56" s="35">
        <v>224.33548545837402</v>
      </c>
      <c r="M56" s="44">
        <v>39133</v>
      </c>
      <c r="N56" s="37">
        <v>24.497929652531941</v>
      </c>
      <c r="O56" s="37">
        <v>226.51749483744302</v>
      </c>
    </row>
    <row r="57" spans="1:15">
      <c r="A57" s="44">
        <v>38038</v>
      </c>
      <c r="B57" s="10">
        <v>24.185982704162598</v>
      </c>
      <c r="C57" s="10">
        <v>225.31001091003418</v>
      </c>
      <c r="D57" s="36"/>
      <c r="E57" s="44">
        <v>38404</v>
      </c>
      <c r="F57" s="35">
        <v>23.015576601028442</v>
      </c>
      <c r="G57" s="35">
        <v>223.40648142496744</v>
      </c>
      <c r="I57" s="44">
        <v>38769</v>
      </c>
      <c r="J57" s="35">
        <v>23.491536219914753</v>
      </c>
      <c r="K57" s="35">
        <v>224.58954747517905</v>
      </c>
      <c r="M57" s="44">
        <v>39134</v>
      </c>
      <c r="N57" s="37">
        <v>24.495049158732098</v>
      </c>
      <c r="O57" s="37">
        <v>226.61031850179037</v>
      </c>
    </row>
    <row r="58" spans="1:15">
      <c r="A58" s="44">
        <v>38039</v>
      </c>
      <c r="B58" s="10">
        <v>23.81528941790263</v>
      </c>
      <c r="C58" s="10">
        <v>225.03713734944662</v>
      </c>
      <c r="D58" s="36"/>
      <c r="E58" s="44">
        <v>38405</v>
      </c>
      <c r="F58" s="35">
        <v>22.653389851252239</v>
      </c>
      <c r="G58" s="35">
        <v>222.46221478780112</v>
      </c>
      <c r="I58" s="44">
        <v>38770</v>
      </c>
      <c r="J58" s="35">
        <v>23.567124525705974</v>
      </c>
      <c r="K58" s="35">
        <v>224.62336921691895</v>
      </c>
      <c r="M58" s="44">
        <v>39135</v>
      </c>
      <c r="N58" s="37">
        <v>24.499226649602253</v>
      </c>
      <c r="O58" s="37">
        <v>226.56658172607422</v>
      </c>
    </row>
    <row r="59" spans="1:15">
      <c r="A59" s="44">
        <v>38040</v>
      </c>
      <c r="B59" s="10">
        <v>19.40342482026055</v>
      </c>
      <c r="C59" s="10">
        <v>224.10813331604004</v>
      </c>
      <c r="D59" s="36"/>
      <c r="E59" s="44">
        <v>38406</v>
      </c>
      <c r="F59" s="35">
        <v>23.09526499112447</v>
      </c>
      <c r="G59" s="35">
        <v>223.69945271809897</v>
      </c>
      <c r="I59" s="44">
        <v>38771</v>
      </c>
      <c r="J59" s="35">
        <v>23.742295265197754</v>
      </c>
      <c r="K59" s="35">
        <v>225.13276036580405</v>
      </c>
      <c r="M59" s="44">
        <v>39136</v>
      </c>
      <c r="N59" s="37">
        <v>24.497147242228191</v>
      </c>
      <c r="O59" s="37">
        <v>226.52791976928711</v>
      </c>
    </row>
    <row r="60" spans="1:15">
      <c r="A60" s="44">
        <v>38041</v>
      </c>
      <c r="B60" s="10">
        <v>23.245049476623535</v>
      </c>
      <c r="C60" s="10">
        <v>223.87670707702637</v>
      </c>
      <c r="D60" s="36"/>
      <c r="E60" s="44">
        <v>38407</v>
      </c>
      <c r="F60" s="35">
        <v>23.241902589797974</v>
      </c>
      <c r="G60" s="35">
        <v>223.50769678751627</v>
      </c>
      <c r="I60" s="44">
        <v>38772</v>
      </c>
      <c r="J60" s="35">
        <v>23.856354554494221</v>
      </c>
      <c r="K60" s="35">
        <v>225.45166651407877</v>
      </c>
      <c r="M60" s="44">
        <v>39137</v>
      </c>
      <c r="N60" s="37">
        <v>24.499893824259441</v>
      </c>
      <c r="O60" s="37">
        <v>226.50045522054037</v>
      </c>
    </row>
    <row r="61" spans="1:15">
      <c r="A61" s="44">
        <v>38042</v>
      </c>
      <c r="B61" s="10">
        <v>22.554055372873943</v>
      </c>
      <c r="C61" s="10">
        <v>222.43424415588379</v>
      </c>
      <c r="D61" s="36"/>
      <c r="E61" s="44">
        <v>38408</v>
      </c>
      <c r="F61" s="35">
        <v>22.627793471018474</v>
      </c>
      <c r="G61" s="35">
        <v>222.5608933766683</v>
      </c>
      <c r="I61" s="44">
        <v>38773</v>
      </c>
      <c r="J61" s="35">
        <v>23.877660036087036</v>
      </c>
      <c r="K61" s="35">
        <v>225.37410418192545</v>
      </c>
      <c r="M61" s="44">
        <v>39138</v>
      </c>
      <c r="N61" s="37"/>
      <c r="O61" s="37"/>
    </row>
    <row r="62" spans="1:15">
      <c r="A62" s="44">
        <v>38043</v>
      </c>
      <c r="B62" s="10">
        <v>22.554055372873943</v>
      </c>
      <c r="C62" s="10">
        <v>222.43424415588379</v>
      </c>
      <c r="D62" s="36"/>
      <c r="E62" s="44">
        <v>38409</v>
      </c>
      <c r="F62" s="35">
        <v>22.831193129221599</v>
      </c>
      <c r="G62" s="35">
        <v>222.89353243509927</v>
      </c>
      <c r="I62" s="44">
        <v>38774</v>
      </c>
      <c r="J62" s="35">
        <v>23.662415186564129</v>
      </c>
      <c r="K62" s="35">
        <v>224.75230662027994</v>
      </c>
      <c r="M62" s="44">
        <v>39139</v>
      </c>
      <c r="N62" s="37">
        <v>24.48015284538269</v>
      </c>
      <c r="O62" s="37">
        <v>226.4366257985433</v>
      </c>
    </row>
    <row r="63" spans="1:15">
      <c r="A63" s="44">
        <v>38044</v>
      </c>
      <c r="B63" s="10">
        <v>23.476201136906941</v>
      </c>
      <c r="C63" s="10">
        <v>224.55190912882486</v>
      </c>
      <c r="D63" s="36"/>
      <c r="E63" s="44">
        <v>38410</v>
      </c>
      <c r="F63" s="35">
        <v>23.175679445266724</v>
      </c>
      <c r="G63" s="35">
        <v>222.42457389831543</v>
      </c>
      <c r="I63" s="44">
        <v>38775</v>
      </c>
      <c r="J63" s="35">
        <v>23.676262855529785</v>
      </c>
      <c r="K63" s="35">
        <v>225.29348373413086</v>
      </c>
      <c r="M63" s="44">
        <v>39140</v>
      </c>
      <c r="N63" s="37">
        <v>24.499340613683064</v>
      </c>
      <c r="O63" s="37">
        <v>226.51571273803711</v>
      </c>
    </row>
    <row r="64" spans="1:15">
      <c r="A64" s="44">
        <v>38045</v>
      </c>
      <c r="B64" s="10">
        <v>23.023778359095257</v>
      </c>
      <c r="C64" s="10">
        <v>224.69940312703451</v>
      </c>
      <c r="D64" s="36"/>
      <c r="E64" s="44">
        <v>38411</v>
      </c>
      <c r="F64" s="35">
        <v>23.117982228597004</v>
      </c>
      <c r="G64" s="35">
        <v>221.09375</v>
      </c>
      <c r="I64" s="44">
        <v>38776</v>
      </c>
      <c r="J64" s="35">
        <v>24.075452089309692</v>
      </c>
      <c r="K64" s="35">
        <v>225.59917068481445</v>
      </c>
      <c r="M64" s="44">
        <v>39141</v>
      </c>
      <c r="N64" s="37"/>
      <c r="O64" s="37"/>
    </row>
    <row r="65" spans="1:15" s="40" customFormat="1">
      <c r="A65" s="44">
        <v>38046</v>
      </c>
      <c r="B65" s="10">
        <v>22.950859705607098</v>
      </c>
      <c r="C65" s="10">
        <v>222.63795471191406</v>
      </c>
      <c r="D65" s="39"/>
      <c r="E65" s="45"/>
      <c r="F65" s="39"/>
      <c r="G65" s="39"/>
      <c r="I65" s="45"/>
      <c r="J65" s="39"/>
      <c r="K65" s="39"/>
      <c r="M65" s="45"/>
    </row>
    <row r="66" spans="1:15" s="40" customFormat="1">
      <c r="A66" s="84"/>
      <c r="B66" s="85"/>
      <c r="C66" s="39"/>
      <c r="D66" s="39"/>
      <c r="E66" s="45"/>
      <c r="F66" s="39"/>
      <c r="G66" s="39"/>
      <c r="I66" s="45"/>
      <c r="J66" s="39"/>
      <c r="K66" s="39"/>
      <c r="M66" s="45"/>
    </row>
    <row r="67" spans="1:15" s="40" customFormat="1">
      <c r="A67" s="45"/>
      <c r="B67" s="39"/>
      <c r="C67" s="39"/>
      <c r="D67" s="39"/>
      <c r="E67" s="45"/>
      <c r="F67" s="39"/>
      <c r="G67" s="39"/>
      <c r="I67" s="45"/>
      <c r="J67" s="39"/>
      <c r="K67" s="39"/>
      <c r="M67" s="45"/>
    </row>
    <row r="68" spans="1:15">
      <c r="A68" s="44">
        <v>38047</v>
      </c>
      <c r="B68" s="10">
        <v>23.222599903742474</v>
      </c>
      <c r="C68" s="10">
        <v>223.17250951131186</v>
      </c>
      <c r="D68" s="36"/>
      <c r="E68" s="44">
        <v>38412</v>
      </c>
      <c r="F68" s="35">
        <v>22.397709687550861</v>
      </c>
      <c r="G68" s="35">
        <v>226.30006408691406</v>
      </c>
      <c r="H68" s="41"/>
      <c r="I68" s="44">
        <v>38777</v>
      </c>
      <c r="J68" s="35">
        <v>23.534775892893474</v>
      </c>
      <c r="K68" s="35">
        <v>224.62591107686362</v>
      </c>
      <c r="M68" s="44">
        <v>39142</v>
      </c>
      <c r="N68" s="37"/>
      <c r="O68" s="37"/>
    </row>
    <row r="69" spans="1:15">
      <c r="A69" s="44">
        <v>38048</v>
      </c>
      <c r="B69" s="10">
        <v>23.983575026194256</v>
      </c>
      <c r="C69" s="10">
        <v>225.19811948140463</v>
      </c>
      <c r="D69" s="36"/>
      <c r="E69" s="44">
        <v>38413</v>
      </c>
      <c r="F69" s="35">
        <v>22.731324275334675</v>
      </c>
      <c r="G69" s="35">
        <v>223.02730115254721</v>
      </c>
      <c r="I69" s="44">
        <v>38778</v>
      </c>
      <c r="J69" s="35">
        <v>23.557911793390911</v>
      </c>
      <c r="K69" s="35">
        <v>224.68084653218588</v>
      </c>
      <c r="M69" s="44">
        <v>39143</v>
      </c>
      <c r="N69" s="37"/>
      <c r="O69" s="37"/>
    </row>
    <row r="70" spans="1:15">
      <c r="A70" s="44">
        <v>38049</v>
      </c>
      <c r="B70" s="10">
        <v>24.163685878117878</v>
      </c>
      <c r="C70" s="10">
        <v>225.69046592712402</v>
      </c>
      <c r="D70" s="36"/>
      <c r="E70" s="44">
        <v>38414</v>
      </c>
      <c r="F70" s="35">
        <v>21.488811413447063</v>
      </c>
      <c r="G70" s="35">
        <v>213.5157330830892</v>
      </c>
      <c r="I70" s="44">
        <v>38779</v>
      </c>
      <c r="J70" s="35">
        <v>23.892651637395222</v>
      </c>
      <c r="K70" s="35">
        <v>225.38274955749512</v>
      </c>
      <c r="M70" s="44">
        <v>39144</v>
      </c>
      <c r="N70" s="37">
        <v>24.504776636759441</v>
      </c>
      <c r="O70" s="37">
        <v>226.51647885640463</v>
      </c>
    </row>
    <row r="71" spans="1:15">
      <c r="A71" s="44">
        <v>38050</v>
      </c>
      <c r="B71" s="10">
        <v>24.013069235760234</v>
      </c>
      <c r="C71" s="10">
        <v>225.19930433190387</v>
      </c>
      <c r="D71" s="36"/>
      <c r="E71" s="44">
        <v>38415</v>
      </c>
      <c r="F71" s="35">
        <v>22.969380458196003</v>
      </c>
      <c r="G71" s="35">
        <v>222.85691134134927</v>
      </c>
      <c r="I71" s="44">
        <v>38780</v>
      </c>
      <c r="J71" s="35">
        <v>23.516026417414349</v>
      </c>
      <c r="K71" s="35">
        <v>224.52723503112793</v>
      </c>
      <c r="M71" s="44">
        <v>39145</v>
      </c>
      <c r="N71" s="37">
        <v>24.475861231486004</v>
      </c>
      <c r="O71" s="37">
        <v>226.53631528218588</v>
      </c>
    </row>
    <row r="72" spans="1:15">
      <c r="A72" s="44">
        <v>38051</v>
      </c>
      <c r="B72" s="10">
        <v>24.105435291926067</v>
      </c>
      <c r="C72" s="10">
        <v>225.56915791829428</v>
      </c>
      <c r="D72" s="36"/>
      <c r="E72" s="44">
        <v>38416</v>
      </c>
      <c r="F72" s="35">
        <v>22.969380458196003</v>
      </c>
      <c r="G72" s="35">
        <v>222.85691134134927</v>
      </c>
      <c r="I72" s="44">
        <v>38781</v>
      </c>
      <c r="J72" s="35">
        <v>23.619289954503376</v>
      </c>
      <c r="K72" s="35">
        <v>224.76807657877603</v>
      </c>
      <c r="M72" s="44">
        <v>39146</v>
      </c>
      <c r="N72" s="37">
        <v>23.810540199279785</v>
      </c>
      <c r="O72" s="37">
        <v>226.35575294494629</v>
      </c>
    </row>
    <row r="73" spans="1:15">
      <c r="A73" s="44">
        <v>38052</v>
      </c>
      <c r="B73" s="10">
        <v>24.128438234329224</v>
      </c>
      <c r="C73" s="10">
        <v>225.62764994303384</v>
      </c>
      <c r="D73" s="36"/>
      <c r="E73" s="44">
        <v>38417</v>
      </c>
      <c r="F73" s="35">
        <v>23.108578443527222</v>
      </c>
      <c r="G73" s="35">
        <v>224.16178639729819</v>
      </c>
      <c r="I73" s="44">
        <v>38782</v>
      </c>
      <c r="J73" s="35">
        <v>23.36809213956197</v>
      </c>
      <c r="K73" s="35">
        <v>224.29429054260254</v>
      </c>
      <c r="M73" s="44">
        <v>39147</v>
      </c>
      <c r="N73" s="37">
        <v>24.517651637395222</v>
      </c>
      <c r="O73" s="37">
        <v>226.48189226786295</v>
      </c>
    </row>
    <row r="74" spans="1:15">
      <c r="A74" s="44">
        <v>38053</v>
      </c>
      <c r="B74" s="10">
        <v>24.001351356506348</v>
      </c>
      <c r="C74" s="10">
        <v>224.27369689941406</v>
      </c>
      <c r="D74" s="36"/>
      <c r="E74" s="44">
        <v>38418</v>
      </c>
      <c r="F74" s="35">
        <v>0</v>
      </c>
      <c r="G74" s="35">
        <v>0</v>
      </c>
      <c r="I74" s="44">
        <v>38783</v>
      </c>
      <c r="J74" s="35">
        <v>23.504672589509383</v>
      </c>
      <c r="K74" s="35">
        <v>224.6367127791695</v>
      </c>
      <c r="M74" s="44">
        <v>39148</v>
      </c>
      <c r="N74" s="37">
        <v>24.564649025599163</v>
      </c>
      <c r="O74" s="37">
        <v>226.56123924255371</v>
      </c>
    </row>
    <row r="75" spans="1:15">
      <c r="A75" s="44">
        <v>38054</v>
      </c>
      <c r="B75" s="10">
        <v>23.58902136484782</v>
      </c>
      <c r="C75" s="10">
        <v>225.62256495157877</v>
      </c>
      <c r="D75" s="36"/>
      <c r="E75" s="44">
        <v>38419</v>
      </c>
      <c r="F75" s="35">
        <v>23.104362964630127</v>
      </c>
      <c r="G75" s="35">
        <v>223.64070065816244</v>
      </c>
      <c r="I75" s="44">
        <v>38784</v>
      </c>
      <c r="J75" s="35">
        <v>23.383580287297566</v>
      </c>
      <c r="K75" s="35">
        <v>224.35990206400552</v>
      </c>
      <c r="M75" s="44">
        <v>39149</v>
      </c>
      <c r="N75" s="37">
        <v>24.490815321604412</v>
      </c>
      <c r="O75" s="37">
        <v>226.41831143697104</v>
      </c>
    </row>
    <row r="76" spans="1:15">
      <c r="A76" s="44">
        <v>38055</v>
      </c>
      <c r="B76" s="10">
        <v>24.121418873469036</v>
      </c>
      <c r="C76" s="10">
        <v>225.32094955444336</v>
      </c>
      <c r="D76" s="36"/>
      <c r="E76" s="44">
        <v>38420</v>
      </c>
      <c r="F76" s="35">
        <v>22.758752028147381</v>
      </c>
      <c r="G76" s="35">
        <v>222.74602826436362</v>
      </c>
      <c r="I76" s="44">
        <v>38785</v>
      </c>
      <c r="J76" s="35">
        <v>23.119336048762005</v>
      </c>
      <c r="K76" s="35">
        <v>223.79989941914877</v>
      </c>
      <c r="M76" s="44">
        <v>39150</v>
      </c>
      <c r="N76" s="37">
        <v>24.51585841178894</v>
      </c>
      <c r="O76" s="37">
        <v>226.45163091023764</v>
      </c>
    </row>
    <row r="77" spans="1:15">
      <c r="A77" s="44">
        <v>38056</v>
      </c>
      <c r="B77" s="10">
        <v>23.985158205032349</v>
      </c>
      <c r="C77" s="10">
        <v>225.32298151652017</v>
      </c>
      <c r="D77" s="36"/>
      <c r="E77" s="44">
        <v>38421</v>
      </c>
      <c r="F77" s="35">
        <v>22.550355116526287</v>
      </c>
      <c r="G77" s="35">
        <v>222.4489917755127</v>
      </c>
      <c r="I77" s="44">
        <v>38786</v>
      </c>
      <c r="J77" s="35">
        <v>23.554535547892254</v>
      </c>
      <c r="K77" s="35">
        <v>224.95651817321777</v>
      </c>
      <c r="M77" s="44">
        <v>39151</v>
      </c>
      <c r="N77" s="37"/>
      <c r="O77" s="37"/>
    </row>
    <row r="78" spans="1:15">
      <c r="A78" s="44">
        <v>38057</v>
      </c>
      <c r="B78" s="10">
        <v>23.908749500910442</v>
      </c>
      <c r="C78" s="10">
        <v>225.1734504699707</v>
      </c>
      <c r="D78" s="36"/>
      <c r="E78" s="44">
        <v>38422</v>
      </c>
      <c r="F78" s="35">
        <v>23.042928139368694</v>
      </c>
      <c r="G78" s="35">
        <v>223.44335492451987</v>
      </c>
      <c r="I78" s="44">
        <v>38787</v>
      </c>
      <c r="J78" s="35">
        <v>23.451920350392658</v>
      </c>
      <c r="K78" s="35">
        <v>224.69458071390787</v>
      </c>
      <c r="M78" s="44">
        <v>39152</v>
      </c>
      <c r="N78" s="37">
        <v>24.508820692698162</v>
      </c>
      <c r="O78" s="37">
        <v>226.56505330403647</v>
      </c>
    </row>
    <row r="79" spans="1:15">
      <c r="A79" s="44">
        <v>38058</v>
      </c>
      <c r="B79" s="10">
        <v>23.799630324045818</v>
      </c>
      <c r="C79" s="10">
        <v>224.98322677612305</v>
      </c>
      <c r="D79" s="36"/>
      <c r="E79" s="44">
        <v>38423</v>
      </c>
      <c r="F79" s="35">
        <v>22.876816749572754</v>
      </c>
      <c r="G79" s="35">
        <v>223.22134145100912</v>
      </c>
      <c r="I79" s="44">
        <v>38788</v>
      </c>
      <c r="J79" s="35">
        <v>23.334618250528973</v>
      </c>
      <c r="K79" s="35">
        <v>224.43085606892905</v>
      </c>
      <c r="M79" s="44">
        <v>39153</v>
      </c>
      <c r="N79" s="37">
        <v>24.526501735051472</v>
      </c>
      <c r="O79" s="37">
        <v>226.58336130777994</v>
      </c>
    </row>
    <row r="80" spans="1:15">
      <c r="A80" s="44">
        <v>38059</v>
      </c>
      <c r="B80" s="10">
        <v>24.076176404953003</v>
      </c>
      <c r="C80" s="10">
        <v>225.45904731750488</v>
      </c>
      <c r="D80" s="36"/>
      <c r="E80" s="44">
        <v>38424</v>
      </c>
      <c r="F80" s="35">
        <v>22.356892347335815</v>
      </c>
      <c r="G80" s="35">
        <v>221.73208236694336</v>
      </c>
      <c r="I80" s="44">
        <v>38789</v>
      </c>
      <c r="J80" s="35">
        <v>23.433686415354412</v>
      </c>
      <c r="K80" s="35">
        <v>225.41962687174478</v>
      </c>
      <c r="M80" s="44">
        <v>39154</v>
      </c>
      <c r="N80" s="37">
        <v>24.513322035471599</v>
      </c>
      <c r="O80" s="37">
        <v>226.5436922709147</v>
      </c>
    </row>
    <row r="81" spans="1:15">
      <c r="A81" s="44">
        <v>38060</v>
      </c>
      <c r="B81" s="10">
        <v>23.816433986028034</v>
      </c>
      <c r="C81" s="10">
        <v>225.08596801757812</v>
      </c>
      <c r="D81" s="36"/>
      <c r="E81" s="44">
        <v>38425</v>
      </c>
      <c r="F81" s="35">
        <v>20.495205720265705</v>
      </c>
      <c r="G81" s="35">
        <v>216.76522000630698</v>
      </c>
      <c r="I81" s="44">
        <v>38790</v>
      </c>
      <c r="J81" s="35">
        <v>23.924904982248943</v>
      </c>
      <c r="K81" s="35">
        <v>225.1121629079183</v>
      </c>
      <c r="M81" s="44">
        <v>39155</v>
      </c>
      <c r="N81" s="37">
        <v>24.511967897415161</v>
      </c>
      <c r="O81" s="37">
        <v>226.53987566630045</v>
      </c>
    </row>
    <row r="82" spans="1:15">
      <c r="A82" s="44">
        <v>38061</v>
      </c>
      <c r="B82" s="10">
        <v>24.001160939534504</v>
      </c>
      <c r="C82" s="10">
        <v>225.22939809163412</v>
      </c>
      <c r="D82" s="36"/>
      <c r="E82" s="44">
        <v>38426</v>
      </c>
      <c r="F82" s="35">
        <v>22.693692366282146</v>
      </c>
      <c r="G82" s="35">
        <v>222.52401351928711</v>
      </c>
      <c r="I82" s="44">
        <v>38791</v>
      </c>
      <c r="J82" s="35">
        <v>23.808194080988567</v>
      </c>
      <c r="K82" s="35">
        <v>225.09054056803384</v>
      </c>
      <c r="M82" s="44">
        <v>39156</v>
      </c>
      <c r="N82" s="37">
        <v>24.492493629455566</v>
      </c>
      <c r="O82" s="37">
        <v>226.50859324137369</v>
      </c>
    </row>
    <row r="83" spans="1:15">
      <c r="A83" s="44">
        <v>38062</v>
      </c>
      <c r="B83" s="10">
        <v>24.001160939534504</v>
      </c>
      <c r="C83" s="10">
        <v>225.22939809163412</v>
      </c>
      <c r="D83" s="36"/>
      <c r="E83" s="44">
        <v>38427</v>
      </c>
      <c r="F83" s="35">
        <v>22.971745570500691</v>
      </c>
      <c r="G83" s="35">
        <v>223.1722583770752</v>
      </c>
      <c r="I83" s="44">
        <v>38792</v>
      </c>
      <c r="J83" s="35">
        <v>23.912983973821003</v>
      </c>
      <c r="K83" s="35">
        <v>225.24084281921387</v>
      </c>
      <c r="M83" s="44">
        <v>39157</v>
      </c>
      <c r="N83" s="37">
        <v>24.494248390197754</v>
      </c>
      <c r="O83" s="37">
        <v>226.50757853190103</v>
      </c>
    </row>
    <row r="84" spans="1:15">
      <c r="A84" s="44">
        <v>38063</v>
      </c>
      <c r="B84" s="10">
        <v>23.68526538213094</v>
      </c>
      <c r="C84" s="10">
        <v>224.28691609700522</v>
      </c>
      <c r="D84" s="36"/>
      <c r="E84" s="44">
        <v>38428</v>
      </c>
      <c r="F84" s="35">
        <v>22.840348084767658</v>
      </c>
      <c r="G84" s="35">
        <v>222.90828386942545</v>
      </c>
      <c r="I84" s="44">
        <v>38793</v>
      </c>
      <c r="J84" s="35">
        <v>23.778878688812256</v>
      </c>
      <c r="K84" s="35">
        <v>225.22176996866861</v>
      </c>
      <c r="M84" s="44">
        <v>39158</v>
      </c>
      <c r="N84" s="37">
        <v>24.49276049931844</v>
      </c>
      <c r="O84" s="37">
        <v>226.50961430867514</v>
      </c>
    </row>
    <row r="85" spans="1:15">
      <c r="A85" s="44">
        <v>38064</v>
      </c>
      <c r="B85" s="10">
        <v>23.910618702570599</v>
      </c>
      <c r="C85" s="10">
        <v>225.19836934407553</v>
      </c>
      <c r="D85" s="36"/>
      <c r="E85" s="44">
        <v>38429</v>
      </c>
      <c r="F85" s="35">
        <v>23.158360560735066</v>
      </c>
      <c r="G85" s="35">
        <v>223.66460863749185</v>
      </c>
      <c r="I85" s="44">
        <v>38794</v>
      </c>
      <c r="J85" s="35">
        <v>23.45426646868388</v>
      </c>
      <c r="K85" s="35">
        <v>223.61883227030435</v>
      </c>
      <c r="M85" s="44">
        <v>39159</v>
      </c>
      <c r="N85" s="37">
        <v>24.49825382232666</v>
      </c>
      <c r="O85" s="37">
        <v>226.61515235900879</v>
      </c>
    </row>
    <row r="86" spans="1:15">
      <c r="A86" s="44">
        <v>38065</v>
      </c>
      <c r="B86" s="10">
        <v>23.878022193908691</v>
      </c>
      <c r="C86" s="10">
        <v>224.87921078999838</v>
      </c>
      <c r="D86" s="36"/>
      <c r="E86" s="44">
        <v>38430</v>
      </c>
      <c r="F86" s="35">
        <v>23.212281227111816</v>
      </c>
      <c r="G86" s="35">
        <v>223.77702013651529</v>
      </c>
      <c r="I86" s="44">
        <v>38795</v>
      </c>
      <c r="J86" s="35">
        <v>23.318081776301067</v>
      </c>
      <c r="K86" s="35">
        <v>223.96775118509927</v>
      </c>
      <c r="M86" s="44">
        <v>39160</v>
      </c>
      <c r="N86" s="37">
        <v>24.509621461232502</v>
      </c>
      <c r="O86" s="37">
        <v>226.56123669942221</v>
      </c>
    </row>
    <row r="87" spans="1:15">
      <c r="A87" s="44">
        <v>38066</v>
      </c>
      <c r="B87" s="10">
        <v>23.606644471486408</v>
      </c>
      <c r="C87" s="10">
        <v>224.70169893900552</v>
      </c>
      <c r="D87" s="36"/>
      <c r="E87" s="44">
        <v>38431</v>
      </c>
      <c r="F87" s="35">
        <v>22.868653138478596</v>
      </c>
      <c r="G87" s="35">
        <v>223.27754147847494</v>
      </c>
      <c r="I87" s="44">
        <v>38796</v>
      </c>
      <c r="J87" s="35">
        <v>23.237210353215534</v>
      </c>
      <c r="K87" s="35">
        <v>223.89755948384604</v>
      </c>
      <c r="M87" s="44">
        <v>39161</v>
      </c>
      <c r="N87" s="37">
        <v>24.490147829055786</v>
      </c>
      <c r="O87" s="37">
        <v>226.53555425008139</v>
      </c>
    </row>
    <row r="88" spans="1:15">
      <c r="A88" s="44">
        <v>38067</v>
      </c>
      <c r="B88" s="10">
        <v>24.185982704162598</v>
      </c>
      <c r="C88" s="10">
        <v>225.31001091003418</v>
      </c>
      <c r="D88" s="36"/>
      <c r="E88" s="44">
        <v>38432</v>
      </c>
      <c r="F88" s="35">
        <v>22.816525379816692</v>
      </c>
      <c r="G88" s="35">
        <v>222.9309171040853</v>
      </c>
      <c r="I88" s="44">
        <v>38797</v>
      </c>
      <c r="J88" s="35">
        <v>23.638726234436035</v>
      </c>
      <c r="K88" s="35">
        <v>224.33650525410971</v>
      </c>
      <c r="M88" s="44">
        <v>39162</v>
      </c>
      <c r="N88" s="37">
        <v>24.492055018742878</v>
      </c>
      <c r="O88" s="37">
        <v>226.56937599182129</v>
      </c>
    </row>
    <row r="89" spans="1:15">
      <c r="A89" s="44">
        <v>38068</v>
      </c>
      <c r="B89" s="10">
        <v>23.81528941790263</v>
      </c>
      <c r="C89" s="10">
        <v>225.03713734944662</v>
      </c>
      <c r="D89" s="36"/>
      <c r="E89" s="44">
        <v>38433</v>
      </c>
      <c r="F89" s="35">
        <v>23.089772144953411</v>
      </c>
      <c r="G89" s="35">
        <v>223.08477592468262</v>
      </c>
      <c r="I89" s="44">
        <v>38798</v>
      </c>
      <c r="J89" s="35">
        <v>23.78170108795166</v>
      </c>
      <c r="K89" s="35">
        <v>225.33469136555991</v>
      </c>
      <c r="M89" s="44">
        <v>39163</v>
      </c>
      <c r="N89" s="37">
        <v>24.505387147267658</v>
      </c>
      <c r="O89" s="37">
        <v>226.54979451497397</v>
      </c>
    </row>
    <row r="90" spans="1:15">
      <c r="A90" s="44">
        <v>38069</v>
      </c>
      <c r="B90" s="10">
        <v>19.40342482026055</v>
      </c>
      <c r="C90" s="10">
        <v>224.10813331604004</v>
      </c>
      <c r="D90" s="36"/>
      <c r="E90" s="44">
        <v>38434</v>
      </c>
      <c r="F90" s="35">
        <v>22.817059278488159</v>
      </c>
      <c r="G90" s="35">
        <v>223.03848965962729</v>
      </c>
      <c r="I90" s="44">
        <v>38799</v>
      </c>
      <c r="J90" s="35">
        <v>23.647671620051067</v>
      </c>
      <c r="K90" s="35">
        <v>224.88607406616211</v>
      </c>
      <c r="M90" s="44">
        <v>39164</v>
      </c>
      <c r="N90" s="37">
        <v>24.50504430135091</v>
      </c>
      <c r="O90" s="37">
        <v>226.53402964274088</v>
      </c>
    </row>
    <row r="91" spans="1:15">
      <c r="A91" s="44">
        <v>38070</v>
      </c>
      <c r="B91" s="10">
        <v>23.245049476623535</v>
      </c>
      <c r="C91" s="10">
        <v>223.87670707702637</v>
      </c>
      <c r="D91" s="36"/>
      <c r="E91" s="44">
        <v>38435</v>
      </c>
      <c r="F91" s="35">
        <v>23.13167651494344</v>
      </c>
      <c r="G91" s="35">
        <v>223.5473721822103</v>
      </c>
      <c r="I91" s="44">
        <v>38800</v>
      </c>
      <c r="J91" s="35">
        <v>23.826772133509319</v>
      </c>
      <c r="K91" s="35">
        <v>225.25940068562826</v>
      </c>
      <c r="M91" s="44">
        <v>39165</v>
      </c>
      <c r="N91" s="37">
        <v>24.486599842707317</v>
      </c>
      <c r="O91" s="37">
        <v>226.51724243164062</v>
      </c>
    </row>
    <row r="92" spans="1:15">
      <c r="A92" s="44">
        <v>38071</v>
      </c>
      <c r="B92" s="10">
        <v>22.554055372873943</v>
      </c>
      <c r="C92" s="10">
        <v>222.43424415588379</v>
      </c>
      <c r="D92" s="36"/>
      <c r="E92" s="44">
        <v>38436</v>
      </c>
      <c r="F92" s="35">
        <v>22.932606617609661</v>
      </c>
      <c r="G92" s="35">
        <v>223.89908281962076</v>
      </c>
      <c r="I92" s="44">
        <v>38801</v>
      </c>
      <c r="J92" s="35">
        <v>23.66533350944519</v>
      </c>
      <c r="K92" s="35">
        <v>224.84157625834146</v>
      </c>
      <c r="M92" s="44">
        <v>39166</v>
      </c>
      <c r="N92" s="37">
        <v>24.534436146418255</v>
      </c>
      <c r="O92" s="37">
        <v>226.5414015452067</v>
      </c>
    </row>
    <row r="93" spans="1:15">
      <c r="A93" s="44">
        <v>38072</v>
      </c>
      <c r="B93" s="10">
        <v>22.554055372873943</v>
      </c>
      <c r="C93" s="10">
        <v>222.43424415588379</v>
      </c>
      <c r="D93" s="36"/>
      <c r="E93" s="44">
        <v>38437</v>
      </c>
      <c r="F93" s="35">
        <v>22.851334253946941</v>
      </c>
      <c r="G93" s="35">
        <v>223.05832862854004</v>
      </c>
      <c r="I93" s="44">
        <v>38802</v>
      </c>
      <c r="J93" s="35">
        <v>23.739339272181194</v>
      </c>
      <c r="K93" s="35">
        <v>225.27924346923828</v>
      </c>
      <c r="M93" s="44">
        <v>39167</v>
      </c>
      <c r="N93" s="37">
        <v>24.519315719604492</v>
      </c>
      <c r="O93" s="37">
        <v>226.50198237101236</v>
      </c>
    </row>
    <row r="94" spans="1:15">
      <c r="A94" s="44">
        <v>38073</v>
      </c>
      <c r="B94" s="10">
        <v>23.476201136906941</v>
      </c>
      <c r="C94" s="10">
        <v>224.55190912882486</v>
      </c>
      <c r="D94" s="36"/>
      <c r="E94" s="44">
        <v>38438</v>
      </c>
      <c r="F94" s="35">
        <v>22.376137415568035</v>
      </c>
      <c r="G94" s="35">
        <v>221.85593223571777</v>
      </c>
      <c r="I94" s="44">
        <v>38803</v>
      </c>
      <c r="J94" s="35">
        <v>23.69533618291219</v>
      </c>
      <c r="K94" s="35">
        <v>224.67474428812662</v>
      </c>
      <c r="M94" s="44">
        <v>39168</v>
      </c>
      <c r="N94" s="37">
        <v>24.504147291183472</v>
      </c>
      <c r="O94" s="37">
        <v>226.46383666992187</v>
      </c>
    </row>
    <row r="95" spans="1:15">
      <c r="A95" s="44">
        <v>38074</v>
      </c>
      <c r="B95" s="10">
        <v>23.023778359095257</v>
      </c>
      <c r="C95" s="10">
        <v>224.69940312703451</v>
      </c>
      <c r="D95" s="36"/>
      <c r="E95" s="44">
        <v>38439</v>
      </c>
      <c r="F95" s="35">
        <v>23.010426918665569</v>
      </c>
      <c r="G95" s="35">
        <v>223.39554786682129</v>
      </c>
      <c r="I95" s="44">
        <v>38804</v>
      </c>
      <c r="J95" s="35">
        <v>24.059049208958943</v>
      </c>
      <c r="K95" s="35">
        <v>222.72160911560059</v>
      </c>
      <c r="M95" s="44">
        <v>39169</v>
      </c>
      <c r="N95" s="37">
        <v>24.508667786916096</v>
      </c>
      <c r="O95" s="37">
        <v>226.43230056762695</v>
      </c>
    </row>
    <row r="96" spans="1:15">
      <c r="A96" s="44">
        <v>38075</v>
      </c>
      <c r="B96" s="10">
        <v>22.950859705607098</v>
      </c>
      <c r="C96" s="10">
        <v>222.63795471191406</v>
      </c>
      <c r="D96" s="36"/>
      <c r="E96" s="44">
        <v>38440</v>
      </c>
      <c r="F96" s="35">
        <v>23.341675917307537</v>
      </c>
      <c r="G96" s="35">
        <v>224.13559786478677</v>
      </c>
      <c r="I96" s="44">
        <v>38805</v>
      </c>
      <c r="J96" s="35">
        <v>23.679124037424724</v>
      </c>
      <c r="K96" s="35">
        <v>224.72229766845703</v>
      </c>
      <c r="M96" s="44">
        <v>39170</v>
      </c>
      <c r="N96" s="37">
        <v>24.498272657394409</v>
      </c>
      <c r="O96" s="37">
        <v>226.46103731791177</v>
      </c>
    </row>
    <row r="97" spans="1:15">
      <c r="A97" s="44">
        <v>38076</v>
      </c>
      <c r="B97" s="38"/>
      <c r="C97" s="38"/>
      <c r="D97" s="36"/>
      <c r="E97" s="44">
        <v>38441</v>
      </c>
      <c r="F97" s="35">
        <v>23.40269176165263</v>
      </c>
      <c r="G97" s="35">
        <v>225.12284533182779</v>
      </c>
      <c r="I97" s="44">
        <v>38806</v>
      </c>
      <c r="J97" s="35">
        <v>23.695813099543255</v>
      </c>
      <c r="K97" s="35">
        <v>224.8903980255127</v>
      </c>
      <c r="M97" s="44">
        <v>39171</v>
      </c>
      <c r="N97" s="37">
        <v>24.501877625783283</v>
      </c>
      <c r="O97" s="37">
        <v>226.47070121765137</v>
      </c>
    </row>
    <row r="98" spans="1:15">
      <c r="A98" s="44">
        <v>38077</v>
      </c>
      <c r="B98" s="38"/>
      <c r="C98" s="38"/>
      <c r="D98" s="36"/>
      <c r="E98" s="44">
        <v>38442</v>
      </c>
      <c r="F98" s="35">
        <v>23.40269176165263</v>
      </c>
      <c r="G98" s="35">
        <v>225.12284533182779</v>
      </c>
      <c r="I98" s="44">
        <v>38807</v>
      </c>
      <c r="J98" s="35">
        <v>23.231392860412598</v>
      </c>
      <c r="K98" s="35">
        <v>223.89450772603354</v>
      </c>
      <c r="M98" s="44">
        <v>39172</v>
      </c>
      <c r="N98" s="37">
        <v>24.471713846380059</v>
      </c>
      <c r="O98" s="37">
        <v>226.38217579234731</v>
      </c>
    </row>
    <row r="99" spans="1:15" s="40" customFormat="1">
      <c r="A99" s="45"/>
      <c r="B99" s="39"/>
      <c r="C99" s="39"/>
      <c r="D99" s="39"/>
      <c r="E99" s="45"/>
      <c r="F99" s="39"/>
      <c r="G99" s="39"/>
      <c r="I99" s="45"/>
      <c r="J99" s="39"/>
      <c r="K99" s="39"/>
      <c r="M99" s="45"/>
    </row>
    <row r="100" spans="1:15" s="40" customFormat="1">
      <c r="A100" s="45"/>
      <c r="B100" s="39"/>
      <c r="C100" s="39"/>
      <c r="D100" s="39"/>
      <c r="E100" s="45"/>
      <c r="F100" s="39"/>
      <c r="G100" s="39"/>
      <c r="I100" s="45"/>
      <c r="J100" s="39"/>
      <c r="K100" s="39"/>
      <c r="M100" s="45"/>
    </row>
    <row r="101" spans="1:15">
      <c r="A101" s="44">
        <v>38078</v>
      </c>
      <c r="B101" s="35">
        <v>23.026848475138348</v>
      </c>
      <c r="C101" s="35">
        <v>223.53922907511392</v>
      </c>
      <c r="D101" s="36"/>
      <c r="E101" s="44">
        <v>38443</v>
      </c>
      <c r="F101" s="35">
        <v>23.279095252354939</v>
      </c>
      <c r="G101" s="35">
        <v>224.60735575358072</v>
      </c>
      <c r="H101" s="41"/>
      <c r="I101" s="44">
        <v>38808</v>
      </c>
      <c r="J101" s="35">
        <v>23.600655555725098</v>
      </c>
      <c r="K101" s="35">
        <v>224.58089955647787</v>
      </c>
      <c r="M101" s="44">
        <v>39173</v>
      </c>
      <c r="N101" s="37">
        <v>24.471713846380059</v>
      </c>
      <c r="O101" s="37">
        <v>226.38217579234731</v>
      </c>
    </row>
    <row r="102" spans="1:15">
      <c r="A102" s="44">
        <v>38079</v>
      </c>
      <c r="B102" s="35">
        <v>23.230153004328411</v>
      </c>
      <c r="C102" s="35">
        <v>223.75031407674155</v>
      </c>
      <c r="D102" s="36"/>
      <c r="E102" s="44">
        <v>38444</v>
      </c>
      <c r="F102" s="35">
        <v>23.266984144846599</v>
      </c>
      <c r="G102" s="35">
        <v>223.98072052001953</v>
      </c>
      <c r="I102" s="44">
        <v>38809</v>
      </c>
      <c r="J102" s="35">
        <v>23.718911329905193</v>
      </c>
      <c r="K102" s="35">
        <v>224.90692901611328</v>
      </c>
      <c r="M102" s="44">
        <v>39174</v>
      </c>
      <c r="N102" s="37">
        <v>24.491292079289753</v>
      </c>
      <c r="O102" s="37">
        <v>226.48850313822427</v>
      </c>
    </row>
    <row r="103" spans="1:15">
      <c r="A103" s="44">
        <v>38080</v>
      </c>
      <c r="B103" s="35">
        <v>23.230153004328411</v>
      </c>
      <c r="C103" s="35">
        <v>223.75031407674155</v>
      </c>
      <c r="D103" s="36"/>
      <c r="E103" s="44">
        <v>38445</v>
      </c>
      <c r="F103" s="35">
        <v>23.037911574045818</v>
      </c>
      <c r="G103" s="35">
        <v>223.45123799641928</v>
      </c>
      <c r="I103" s="44">
        <v>38810</v>
      </c>
      <c r="J103" s="35">
        <v>23.738518555959065</v>
      </c>
      <c r="K103" s="35">
        <v>224.90616416931152</v>
      </c>
      <c r="M103" s="44">
        <v>39175</v>
      </c>
      <c r="N103" s="37">
        <v>24.508743921915691</v>
      </c>
      <c r="O103" s="37">
        <v>226.45162709554037</v>
      </c>
    </row>
    <row r="104" spans="1:15">
      <c r="A104" s="44">
        <v>38081</v>
      </c>
      <c r="B104" s="35">
        <v>22.238827466964722</v>
      </c>
      <c r="C104" s="35">
        <v>221.74733988444009</v>
      </c>
      <c r="D104" s="36"/>
      <c r="E104" s="44">
        <v>38446</v>
      </c>
      <c r="F104" s="35">
        <v>23.170033852259319</v>
      </c>
      <c r="G104" s="35">
        <v>223.77854092915854</v>
      </c>
      <c r="I104" s="44">
        <v>38811</v>
      </c>
      <c r="J104" s="35">
        <v>23.920346021652222</v>
      </c>
      <c r="K104" s="35">
        <v>225.34383900960287</v>
      </c>
      <c r="M104" s="44">
        <v>39176</v>
      </c>
      <c r="N104" s="37">
        <v>24.500675916671753</v>
      </c>
      <c r="O104" s="37">
        <v>226.5075823465983</v>
      </c>
    </row>
    <row r="105" spans="1:15">
      <c r="A105" s="44">
        <v>38082</v>
      </c>
      <c r="B105" s="35">
        <v>22.056561549504597</v>
      </c>
      <c r="C105" s="35">
        <v>221.2000592549642</v>
      </c>
      <c r="D105" s="36"/>
      <c r="E105" s="44">
        <v>38447</v>
      </c>
      <c r="F105" s="35">
        <v>23.170033852259319</v>
      </c>
      <c r="G105" s="35">
        <v>223.77854092915854</v>
      </c>
      <c r="I105" s="44">
        <v>38812</v>
      </c>
      <c r="J105" s="35">
        <v>23.671341737111408</v>
      </c>
      <c r="K105" s="35">
        <v>224.82961527506509</v>
      </c>
      <c r="M105" s="44">
        <v>39177</v>
      </c>
      <c r="N105" s="37">
        <v>24.500638246536255</v>
      </c>
      <c r="O105" s="37">
        <v>226.49358940124512</v>
      </c>
    </row>
    <row r="106" spans="1:15">
      <c r="A106" s="44">
        <v>38083</v>
      </c>
      <c r="B106" s="35">
        <v>23.284550587336224</v>
      </c>
      <c r="C106" s="35">
        <v>223.94104766845703</v>
      </c>
      <c r="D106" s="36"/>
      <c r="E106" s="44">
        <v>38448</v>
      </c>
      <c r="F106" s="35">
        <v>22.994366884231567</v>
      </c>
      <c r="G106" s="35">
        <v>223.3970750172933</v>
      </c>
      <c r="I106" s="44">
        <v>38813</v>
      </c>
      <c r="J106" s="35">
        <v>23.831959803899128</v>
      </c>
      <c r="K106" s="35">
        <v>225.11139424641928</v>
      </c>
      <c r="M106" s="44">
        <v>39178</v>
      </c>
      <c r="N106" s="37">
        <v>24.504224061965942</v>
      </c>
      <c r="O106" s="37">
        <v>226.45798683166504</v>
      </c>
    </row>
    <row r="107" spans="1:15">
      <c r="A107" s="44">
        <v>38084</v>
      </c>
      <c r="B107" s="35">
        <v>23.630047559738159</v>
      </c>
      <c r="C107" s="35">
        <v>224.72331237792969</v>
      </c>
      <c r="D107" s="36"/>
      <c r="E107" s="44">
        <v>38449</v>
      </c>
      <c r="F107" s="35">
        <v>22.765543979147207</v>
      </c>
      <c r="G107" s="35">
        <v>222.96515025263247</v>
      </c>
      <c r="I107" s="44">
        <v>38814</v>
      </c>
      <c r="J107" s="35">
        <v>21.092105686664581</v>
      </c>
      <c r="K107" s="35">
        <v>224.12618891398111</v>
      </c>
      <c r="M107" s="44">
        <v>39179</v>
      </c>
      <c r="N107" s="37">
        <v>24.433346827824909</v>
      </c>
      <c r="O107" s="37">
        <v>226.38830502827963</v>
      </c>
    </row>
    <row r="108" spans="1:15">
      <c r="A108" s="44">
        <v>38085</v>
      </c>
      <c r="B108" s="35">
        <v>23.600064357121784</v>
      </c>
      <c r="C108" s="35">
        <v>224.63150342305502</v>
      </c>
      <c r="D108" s="36"/>
      <c r="E108" s="44">
        <v>38450</v>
      </c>
      <c r="F108" s="35">
        <v>22.892952760060627</v>
      </c>
      <c r="G108" s="35">
        <v>222.93498357137045</v>
      </c>
      <c r="I108" s="44">
        <v>38815</v>
      </c>
      <c r="J108" s="35">
        <v>23.515091578165691</v>
      </c>
      <c r="K108" s="35">
        <v>224.32073656717935</v>
      </c>
      <c r="M108" s="44">
        <v>39180</v>
      </c>
      <c r="N108" s="37">
        <v>24.446335633595783</v>
      </c>
      <c r="O108" s="37">
        <v>226.3911018371582</v>
      </c>
    </row>
    <row r="109" spans="1:15">
      <c r="A109" s="44">
        <v>38086</v>
      </c>
      <c r="B109" s="35">
        <v>23.633957703908283</v>
      </c>
      <c r="C109" s="35">
        <v>224.73678906758627</v>
      </c>
      <c r="D109" s="36"/>
      <c r="E109" s="44">
        <v>38451</v>
      </c>
      <c r="F109" s="35">
        <v>22.988835414250691</v>
      </c>
      <c r="G109" s="35">
        <v>223.08782768249512</v>
      </c>
      <c r="I109" s="44">
        <v>38816</v>
      </c>
      <c r="J109" s="35">
        <v>23.599759022394817</v>
      </c>
      <c r="K109" s="35">
        <v>224.83088874816895</v>
      </c>
      <c r="M109" s="44">
        <v>39181</v>
      </c>
      <c r="N109" s="37">
        <v>24.446335633595783</v>
      </c>
      <c r="O109" s="37">
        <v>226.3911018371582</v>
      </c>
    </row>
    <row r="110" spans="1:15">
      <c r="A110" s="44">
        <v>38087</v>
      </c>
      <c r="B110" s="35">
        <v>23.41304834683736</v>
      </c>
      <c r="C110" s="35">
        <v>224.05472373962402</v>
      </c>
      <c r="D110" s="36"/>
      <c r="E110" s="44">
        <v>38452</v>
      </c>
      <c r="F110" s="35">
        <v>22.967415809631348</v>
      </c>
      <c r="G110" s="35">
        <v>223.21523666381836</v>
      </c>
      <c r="I110" s="44">
        <v>38817</v>
      </c>
      <c r="J110" s="35">
        <v>23.434468030929565</v>
      </c>
      <c r="K110" s="35">
        <v>224.35456085205078</v>
      </c>
      <c r="M110" s="44">
        <v>39182</v>
      </c>
      <c r="N110" s="37"/>
      <c r="O110" s="37"/>
    </row>
    <row r="111" spans="1:15">
      <c r="A111" s="44">
        <v>38088</v>
      </c>
      <c r="B111" s="35">
        <v>23.151169776916504</v>
      </c>
      <c r="C111" s="35">
        <v>223.5898380279541</v>
      </c>
      <c r="D111" s="36"/>
      <c r="E111" s="44">
        <v>38453</v>
      </c>
      <c r="F111" s="35">
        <v>22.837887843449909</v>
      </c>
      <c r="G111" s="35">
        <v>222.21604220072427</v>
      </c>
      <c r="I111" s="44">
        <v>38818</v>
      </c>
      <c r="J111" s="35">
        <v>23.64713756243388</v>
      </c>
      <c r="K111" s="35">
        <v>225.59077390034994</v>
      </c>
      <c r="M111" s="44">
        <v>39183</v>
      </c>
      <c r="N111" s="37">
        <v>24.501267433166504</v>
      </c>
      <c r="O111" s="37">
        <v>226.45798683166504</v>
      </c>
    </row>
    <row r="112" spans="1:15">
      <c r="A112" s="44">
        <v>38089</v>
      </c>
      <c r="B112" s="35">
        <v>22.296143372853596</v>
      </c>
      <c r="C112" s="35">
        <v>221.51083246866861</v>
      </c>
      <c r="D112" s="36"/>
      <c r="E112" s="44">
        <v>38454</v>
      </c>
      <c r="F112" s="35">
        <v>22.837887843449909</v>
      </c>
      <c r="G112" s="35">
        <v>222.21604220072427</v>
      </c>
      <c r="I112" s="44">
        <v>38819</v>
      </c>
      <c r="J112" s="35">
        <v>23.507710536321003</v>
      </c>
      <c r="K112" s="35">
        <v>224.14551798502603</v>
      </c>
      <c r="M112" s="44">
        <v>39184</v>
      </c>
      <c r="N112" s="37">
        <v>24.505883375803631</v>
      </c>
      <c r="O112" s="37">
        <v>226.52868588765463</v>
      </c>
    </row>
    <row r="113" spans="1:15">
      <c r="A113" s="44">
        <v>38090</v>
      </c>
      <c r="B113" s="35">
        <v>22.06438136100769</v>
      </c>
      <c r="C113" s="35">
        <v>221.2702522277832</v>
      </c>
      <c r="D113" s="36"/>
      <c r="E113" s="44">
        <v>38455</v>
      </c>
      <c r="F113" s="35">
        <v>22.988186438878376</v>
      </c>
      <c r="G113" s="35">
        <v>223.31136957804361</v>
      </c>
      <c r="I113" s="44">
        <v>38820</v>
      </c>
      <c r="J113" s="35">
        <v>23.606167713801067</v>
      </c>
      <c r="K113" s="35">
        <v>224.37897618611655</v>
      </c>
      <c r="M113" s="44">
        <v>39185</v>
      </c>
      <c r="N113" s="37">
        <v>24.485379457473755</v>
      </c>
      <c r="O113" s="37">
        <v>226.49486287434897</v>
      </c>
    </row>
    <row r="114" spans="1:15">
      <c r="A114" s="44">
        <v>38091</v>
      </c>
      <c r="B114" s="35">
        <v>22.135945717493694</v>
      </c>
      <c r="C114" s="35">
        <v>221.46963246663412</v>
      </c>
      <c r="D114" s="36"/>
      <c r="E114" s="44">
        <v>38456</v>
      </c>
      <c r="F114" s="35">
        <v>22.594662586847942</v>
      </c>
      <c r="G114" s="35">
        <v>221.12910525004068</v>
      </c>
      <c r="I114" s="44">
        <v>38821</v>
      </c>
      <c r="J114" s="35">
        <v>23.552151918411255</v>
      </c>
      <c r="K114" s="35">
        <v>224.76196797688803</v>
      </c>
      <c r="M114" s="44">
        <v>39186</v>
      </c>
      <c r="N114" s="37">
        <v>24.482136805852253</v>
      </c>
      <c r="O114" s="37">
        <v>226.48799578348795</v>
      </c>
    </row>
    <row r="115" spans="1:15">
      <c r="A115" s="44">
        <v>38092</v>
      </c>
      <c r="B115" s="35">
        <v>22.221031824747723</v>
      </c>
      <c r="C115" s="35">
        <v>221.67486381530762</v>
      </c>
      <c r="D115" s="36"/>
      <c r="E115" s="44">
        <v>38457</v>
      </c>
      <c r="F115" s="35">
        <v>22.515202442804974</v>
      </c>
      <c r="G115" s="35">
        <v>223.25567181905112</v>
      </c>
      <c r="I115" s="44">
        <v>38822</v>
      </c>
      <c r="J115" s="35">
        <v>20.339087693587594</v>
      </c>
      <c r="K115" s="35">
        <v>222.31726137797037</v>
      </c>
      <c r="M115" s="44">
        <v>39187</v>
      </c>
      <c r="N115" s="37">
        <v>24.496823390324909</v>
      </c>
      <c r="O115" s="37">
        <v>226.49333826700845</v>
      </c>
    </row>
    <row r="116" spans="1:15">
      <c r="A116" s="44">
        <v>38093</v>
      </c>
      <c r="B116" s="35">
        <v>22.032319227854412</v>
      </c>
      <c r="C116" s="35">
        <v>221.16649119059244</v>
      </c>
      <c r="D116" s="36"/>
      <c r="E116" s="44">
        <v>38458</v>
      </c>
      <c r="F116" s="35">
        <v>18.963852008183796</v>
      </c>
      <c r="G116" s="35">
        <v>213.62585385640463</v>
      </c>
      <c r="I116" s="44">
        <v>38823</v>
      </c>
      <c r="J116" s="35">
        <v>21.331749359766643</v>
      </c>
      <c r="K116" s="35">
        <v>219.17115020751953</v>
      </c>
      <c r="M116" s="44">
        <v>39188</v>
      </c>
      <c r="N116" s="37">
        <v>24.499016761779785</v>
      </c>
      <c r="O116" s="37">
        <v>226.49816830952963</v>
      </c>
    </row>
    <row r="117" spans="1:15">
      <c r="A117" s="44">
        <v>38094</v>
      </c>
      <c r="B117" s="35">
        <v>22.03067906697591</v>
      </c>
      <c r="C117" s="35">
        <v>221.11766306559244</v>
      </c>
      <c r="D117" s="36"/>
      <c r="E117" s="44">
        <v>38459</v>
      </c>
      <c r="F117" s="35">
        <v>19.840355396270752</v>
      </c>
      <c r="G117" s="35">
        <v>214.23213768005371</v>
      </c>
      <c r="I117" s="44">
        <v>38824</v>
      </c>
      <c r="J117" s="35">
        <v>19.656620025634766</v>
      </c>
      <c r="K117" s="35">
        <v>215.78725941975912</v>
      </c>
      <c r="M117" s="44">
        <v>39189</v>
      </c>
      <c r="N117" s="37">
        <v>24.493771632512409</v>
      </c>
      <c r="O117" s="37">
        <v>226.48774464925131</v>
      </c>
    </row>
    <row r="118" spans="1:15">
      <c r="A118" s="44">
        <v>38095</v>
      </c>
      <c r="B118" s="35">
        <v>22.255420923233032</v>
      </c>
      <c r="C118" s="35">
        <v>221.57923571268717</v>
      </c>
      <c r="D118" s="36"/>
      <c r="E118" s="44">
        <v>38460</v>
      </c>
      <c r="F118" s="35">
        <v>18.963852008183796</v>
      </c>
      <c r="G118" s="35">
        <v>213.62585385640463</v>
      </c>
      <c r="I118" s="44">
        <v>38825</v>
      </c>
      <c r="J118" s="35">
        <v>19.551887512207031</v>
      </c>
      <c r="K118" s="35">
        <v>215.40706189473471</v>
      </c>
      <c r="M118" s="44">
        <v>39190</v>
      </c>
      <c r="N118" s="37">
        <v>24.49743390083313</v>
      </c>
      <c r="O118" s="37">
        <v>226.5129197438558</v>
      </c>
    </row>
    <row r="119" spans="1:15">
      <c r="A119" s="44">
        <v>38096</v>
      </c>
      <c r="B119" s="35">
        <v>22.200699965159099</v>
      </c>
      <c r="C119" s="35">
        <v>221.22218640645346</v>
      </c>
      <c r="D119" s="36"/>
      <c r="E119" s="44">
        <v>38461</v>
      </c>
      <c r="F119" s="35">
        <v>8.8576413619763716</v>
      </c>
      <c r="G119" s="35">
        <v>154.1659075419108</v>
      </c>
      <c r="I119" s="44">
        <v>38826</v>
      </c>
      <c r="J119" s="35">
        <v>14.311398377933074</v>
      </c>
      <c r="K119" s="35">
        <v>195.87593873341879</v>
      </c>
      <c r="M119" s="44">
        <v>39191</v>
      </c>
      <c r="N119" s="37">
        <v>24.503708839416504</v>
      </c>
      <c r="O119" s="37">
        <v>226.49536895751953</v>
      </c>
    </row>
    <row r="120" spans="1:15">
      <c r="A120" s="44">
        <v>38097</v>
      </c>
      <c r="B120" s="35">
        <v>23.311024745305378</v>
      </c>
      <c r="C120" s="35">
        <v>223.8070240020752</v>
      </c>
      <c r="D120" s="36"/>
      <c r="E120" s="44">
        <v>38462</v>
      </c>
      <c r="F120" s="35">
        <v>8.0747472262980102E-4</v>
      </c>
      <c r="G120" s="35">
        <v>88.306238015492752</v>
      </c>
      <c r="I120" s="44">
        <v>38827</v>
      </c>
      <c r="J120" s="301">
        <v>1.1067060863751976E-3</v>
      </c>
      <c r="K120" s="35">
        <v>59.18547455469767</v>
      </c>
      <c r="M120" s="44">
        <v>39192</v>
      </c>
      <c r="N120" s="37">
        <v>24.501095851262409</v>
      </c>
      <c r="O120" s="37">
        <v>226.53148142496744</v>
      </c>
    </row>
    <row r="121" spans="1:15">
      <c r="A121" s="44">
        <v>38098</v>
      </c>
      <c r="B121" s="35">
        <v>22.924195289611816</v>
      </c>
      <c r="C121" s="35">
        <v>223.19006411234537</v>
      </c>
      <c r="D121" s="36"/>
      <c r="E121" s="44">
        <v>38463</v>
      </c>
      <c r="F121" s="35">
        <v>7.4649347880040295E-4</v>
      </c>
      <c r="G121" s="35">
        <v>43.874741713205971</v>
      </c>
      <c r="I121" s="44">
        <v>38828</v>
      </c>
      <c r="J121" s="301">
        <v>1.3987522106617689E-3</v>
      </c>
      <c r="K121" s="35">
        <v>34.244601011276245</v>
      </c>
      <c r="M121" s="44">
        <v>39193</v>
      </c>
      <c r="N121" s="37">
        <v>24.499283949534099</v>
      </c>
      <c r="O121" s="37">
        <v>226.50376192728677</v>
      </c>
    </row>
    <row r="122" spans="1:15">
      <c r="A122" s="44">
        <v>38099</v>
      </c>
      <c r="B122" s="35">
        <v>22.983513832092285</v>
      </c>
      <c r="C122" s="35">
        <v>223.1414883931478</v>
      </c>
      <c r="D122" s="36"/>
      <c r="E122" s="44">
        <v>38464</v>
      </c>
      <c r="F122" s="35">
        <v>4.6136413344356697E-2</v>
      </c>
      <c r="G122" s="35">
        <v>32.496420621871948</v>
      </c>
      <c r="I122" s="44">
        <v>38829</v>
      </c>
      <c r="J122" s="301">
        <v>1.4667870976457682E-3</v>
      </c>
      <c r="K122" s="35">
        <v>32.564576864242554</v>
      </c>
      <c r="M122" s="44">
        <v>39194</v>
      </c>
      <c r="N122" s="37"/>
      <c r="O122" s="37"/>
    </row>
    <row r="123" spans="1:15">
      <c r="A123" s="44">
        <v>38100</v>
      </c>
      <c r="B123" s="35">
        <v>23.234120766321819</v>
      </c>
      <c r="C123" s="35">
        <v>223.90595245361328</v>
      </c>
      <c r="D123" s="36"/>
      <c r="E123" s="44">
        <v>38465</v>
      </c>
      <c r="F123" s="35">
        <v>2.0092909314068188E-3</v>
      </c>
      <c r="G123" s="35">
        <v>27.573172489802044</v>
      </c>
      <c r="I123" s="44">
        <v>38830</v>
      </c>
      <c r="J123" s="301">
        <v>1.480956581265976E-3</v>
      </c>
      <c r="K123" s="35">
        <v>33.019765535990395</v>
      </c>
      <c r="M123" s="44">
        <v>39195</v>
      </c>
      <c r="N123" s="37"/>
      <c r="O123" s="37"/>
    </row>
    <row r="124" spans="1:15">
      <c r="A124" s="44">
        <v>38101</v>
      </c>
      <c r="B124" s="35">
        <v>23.181000550587971</v>
      </c>
      <c r="C124" s="35">
        <v>223.65927251180014</v>
      </c>
      <c r="D124" s="36"/>
      <c r="E124" s="44">
        <v>38466</v>
      </c>
      <c r="F124" s="35">
        <v>0.3363391061623891</v>
      </c>
      <c r="G124" s="35">
        <v>102.53677590688069</v>
      </c>
      <c r="I124" s="44">
        <v>38831</v>
      </c>
      <c r="J124" s="301">
        <v>1.4621485024690628E-3</v>
      </c>
      <c r="K124" s="35">
        <v>32.617887576421104</v>
      </c>
      <c r="M124" s="44">
        <v>39196</v>
      </c>
      <c r="N124" s="37"/>
      <c r="O124" s="37"/>
    </row>
    <row r="125" spans="1:15">
      <c r="A125" s="44">
        <v>38102</v>
      </c>
      <c r="B125" s="35">
        <v>22.563058058420818</v>
      </c>
      <c r="C125" s="35">
        <v>222.38261413574219</v>
      </c>
      <c r="D125" s="36"/>
      <c r="E125" s="44">
        <v>38467</v>
      </c>
      <c r="F125" s="35">
        <v>0.40784657498200733</v>
      </c>
      <c r="G125" s="35">
        <v>110.44083023071289</v>
      </c>
      <c r="I125" s="44">
        <v>38832</v>
      </c>
      <c r="J125" s="301">
        <v>1.4848157394832622E-3</v>
      </c>
      <c r="K125" s="35">
        <v>31.8729723294576</v>
      </c>
      <c r="M125" s="44">
        <v>39197</v>
      </c>
      <c r="N125" s="37"/>
      <c r="O125" s="37"/>
    </row>
    <row r="126" spans="1:15">
      <c r="A126" s="44">
        <v>38103</v>
      </c>
      <c r="B126" s="35">
        <v>23.272343397140503</v>
      </c>
      <c r="C126" s="35">
        <v>223.64146677652994</v>
      </c>
      <c r="D126" s="36"/>
      <c r="E126" s="44">
        <v>38468</v>
      </c>
      <c r="F126" s="35">
        <v>5.464507901109755</v>
      </c>
      <c r="G126" s="35">
        <v>143.17805449167886</v>
      </c>
      <c r="I126" s="44">
        <v>38833</v>
      </c>
      <c r="J126" s="301">
        <v>1.042407238855958E-3</v>
      </c>
      <c r="K126" s="35">
        <v>29.192257801691692</v>
      </c>
      <c r="M126" s="44">
        <v>39198</v>
      </c>
      <c r="N126" s="37"/>
      <c r="O126" s="37"/>
    </row>
    <row r="127" spans="1:15">
      <c r="A127" s="44">
        <v>38104</v>
      </c>
      <c r="B127" s="35">
        <v>23.870926698048908</v>
      </c>
      <c r="C127" s="35">
        <v>224.96643702189127</v>
      </c>
      <c r="D127" s="36"/>
      <c r="E127" s="44">
        <v>38469</v>
      </c>
      <c r="F127" s="35">
        <v>13.975573023160299</v>
      </c>
      <c r="G127" s="35">
        <v>199.80329322814941</v>
      </c>
      <c r="I127" s="44">
        <v>38834</v>
      </c>
      <c r="J127" s="35"/>
      <c r="K127" s="35"/>
      <c r="M127" s="44">
        <v>39199</v>
      </c>
      <c r="N127" s="37"/>
      <c r="O127" s="37"/>
    </row>
    <row r="128" spans="1:15">
      <c r="A128" s="44">
        <v>38105</v>
      </c>
      <c r="B128" s="35">
        <v>24.266053199768066</v>
      </c>
      <c r="C128" s="35">
        <v>225.93308067321777</v>
      </c>
      <c r="D128" s="36"/>
      <c r="E128" s="44">
        <v>38470</v>
      </c>
      <c r="F128" s="35">
        <v>13.997507611910502</v>
      </c>
      <c r="G128" s="35">
        <v>199.83088684082031</v>
      </c>
      <c r="I128" s="44">
        <v>38835</v>
      </c>
      <c r="J128" s="35"/>
      <c r="K128" s="35"/>
      <c r="M128" s="44">
        <v>39200</v>
      </c>
      <c r="N128" s="37"/>
      <c r="O128" s="37"/>
    </row>
    <row r="129" spans="1:15">
      <c r="A129" s="44">
        <v>38106</v>
      </c>
      <c r="B129" s="35">
        <v>24.197159926096599</v>
      </c>
      <c r="C129" s="35">
        <v>225.84152793884277</v>
      </c>
      <c r="D129" s="36"/>
      <c r="E129" s="44">
        <v>38471</v>
      </c>
      <c r="F129" s="35">
        <v>14.381428321202597</v>
      </c>
      <c r="G129" s="35">
        <v>200.91463851928711</v>
      </c>
      <c r="I129" s="44">
        <v>38836</v>
      </c>
      <c r="J129" s="35">
        <v>0.68340609667939134</v>
      </c>
      <c r="K129" s="35">
        <v>67.249203443527222</v>
      </c>
      <c r="M129" s="44">
        <v>39201</v>
      </c>
      <c r="N129" s="37"/>
      <c r="O129" s="37"/>
    </row>
    <row r="130" spans="1:15">
      <c r="A130" s="44">
        <v>38107</v>
      </c>
      <c r="B130" s="35">
        <v>23.212853749593098</v>
      </c>
      <c r="C130" s="35">
        <v>223.62137667338052</v>
      </c>
      <c r="D130" s="36"/>
      <c r="E130" s="44">
        <v>38472</v>
      </c>
      <c r="F130" s="35">
        <v>21.084343520559386</v>
      </c>
      <c r="G130" s="35">
        <v>218.50866508483887</v>
      </c>
      <c r="I130" s="44">
        <v>38837</v>
      </c>
      <c r="J130" s="35">
        <v>14.467829572755969</v>
      </c>
      <c r="K130" s="35">
        <v>188.52310848236084</v>
      </c>
      <c r="M130" s="44">
        <v>39202</v>
      </c>
      <c r="N130" s="37"/>
      <c r="O130" s="37"/>
    </row>
    <row r="131" spans="1:15" s="40" customFormat="1">
      <c r="A131" s="45"/>
      <c r="B131" s="39"/>
      <c r="C131" s="39"/>
      <c r="D131" s="39"/>
      <c r="E131" s="45"/>
      <c r="F131" s="43">
        <v>21.084343520559386</v>
      </c>
      <c r="G131" s="43">
        <v>218.50866508483887</v>
      </c>
      <c r="I131" s="45"/>
      <c r="J131" s="43"/>
      <c r="K131" s="43"/>
      <c r="M131" s="45"/>
      <c r="N131" s="42"/>
      <c r="O131" s="42"/>
    </row>
    <row r="132" spans="1:15" s="40" customFormat="1">
      <c r="A132" s="45"/>
      <c r="B132" s="39"/>
      <c r="C132" s="39"/>
      <c r="D132" s="39"/>
      <c r="E132" s="45"/>
      <c r="F132" s="39"/>
      <c r="G132" s="39"/>
      <c r="I132" s="45"/>
      <c r="J132" s="39"/>
      <c r="K132" s="39"/>
      <c r="M132" s="45"/>
    </row>
    <row r="133" spans="1:15">
      <c r="A133" s="44">
        <v>38108</v>
      </c>
      <c r="B133" s="35">
        <v>21.867562452952068</v>
      </c>
      <c r="C133" s="35">
        <v>220.70542208353677</v>
      </c>
      <c r="D133" s="36"/>
      <c r="E133" s="44">
        <v>38473</v>
      </c>
      <c r="F133" s="35">
        <v>23.06474196392557</v>
      </c>
      <c r="G133" s="35">
        <v>224.01362742548403</v>
      </c>
      <c r="I133" s="44">
        <v>38838</v>
      </c>
      <c r="J133" s="35">
        <v>22.391987721125286</v>
      </c>
      <c r="K133" s="35">
        <v>221.98181915283203</v>
      </c>
      <c r="M133" s="44">
        <v>39203</v>
      </c>
      <c r="N133" s="37">
        <v>24.476471900939941</v>
      </c>
      <c r="O133" s="37">
        <v>226.50223604838052</v>
      </c>
    </row>
    <row r="134" spans="1:15">
      <c r="A134" s="44">
        <v>38109</v>
      </c>
      <c r="B134" s="35">
        <v>21.857415199279785</v>
      </c>
      <c r="C134" s="35">
        <v>220.71661059061685</v>
      </c>
      <c r="D134" s="36"/>
      <c r="E134" s="44">
        <v>38474</v>
      </c>
      <c r="F134" s="35">
        <v>22.942124207814533</v>
      </c>
      <c r="G134" s="35">
        <v>222.9090436299642</v>
      </c>
      <c r="I134" s="44">
        <v>38839</v>
      </c>
      <c r="J134" s="35">
        <v>22.259827295939129</v>
      </c>
      <c r="K134" s="35">
        <v>221.80685297648111</v>
      </c>
      <c r="M134" s="44">
        <v>39204</v>
      </c>
      <c r="N134" s="37">
        <v>24.496156215667725</v>
      </c>
      <c r="O134" s="37">
        <v>226.51139259338379</v>
      </c>
    </row>
    <row r="135" spans="1:15">
      <c r="A135" s="44">
        <v>38110</v>
      </c>
      <c r="B135" s="35">
        <v>21.851025501887005</v>
      </c>
      <c r="C135" s="35">
        <v>220.82749239603677</v>
      </c>
      <c r="D135" s="36"/>
      <c r="E135" s="44">
        <v>38475</v>
      </c>
      <c r="F135" s="35">
        <v>23.151741822560627</v>
      </c>
      <c r="G135" s="35">
        <v>223.75133005777994</v>
      </c>
      <c r="I135" s="44">
        <v>38840</v>
      </c>
      <c r="J135" s="35">
        <v>22.777558326721191</v>
      </c>
      <c r="K135" s="35">
        <v>222.95558230082193</v>
      </c>
      <c r="M135" s="44">
        <v>39205</v>
      </c>
      <c r="N135" s="37">
        <v>24.001999696095783</v>
      </c>
      <c r="O135" s="37">
        <v>225.50100580851236</v>
      </c>
    </row>
    <row r="136" spans="1:15">
      <c r="A136" s="44">
        <v>38111</v>
      </c>
      <c r="B136" s="35">
        <v>21.103039423624676</v>
      </c>
      <c r="C136" s="35">
        <v>218.51909128824869</v>
      </c>
      <c r="D136" s="36"/>
      <c r="E136" s="44">
        <v>38476</v>
      </c>
      <c r="F136" s="35">
        <v>22.968293190002441</v>
      </c>
      <c r="G136" s="35">
        <v>223.09723790486655</v>
      </c>
      <c r="I136" s="44">
        <v>38841</v>
      </c>
      <c r="J136" s="35">
        <v>23.514328956604004</v>
      </c>
      <c r="K136" s="35">
        <v>223.84873135884604</v>
      </c>
      <c r="M136" s="44">
        <v>39206</v>
      </c>
      <c r="N136" s="37">
        <v>24.0106201171875</v>
      </c>
      <c r="O136" s="37">
        <v>225.42115783691406</v>
      </c>
    </row>
    <row r="137" spans="1:15">
      <c r="A137" s="44">
        <v>38112</v>
      </c>
      <c r="B137" s="35">
        <v>21.103039423624676</v>
      </c>
      <c r="C137" s="35">
        <v>218.51909128824869</v>
      </c>
      <c r="D137" s="36"/>
      <c r="E137" s="44">
        <v>38477</v>
      </c>
      <c r="F137" s="35">
        <v>22.968293190002441</v>
      </c>
      <c r="G137" s="35">
        <v>223.09723790486655</v>
      </c>
      <c r="I137" s="44">
        <v>38842</v>
      </c>
      <c r="J137" s="35">
        <v>23.545323451360066</v>
      </c>
      <c r="K137" s="35">
        <v>224.57581202189127</v>
      </c>
      <c r="M137" s="44">
        <v>39207</v>
      </c>
      <c r="N137" s="37"/>
      <c r="O137" s="37"/>
    </row>
    <row r="138" spans="1:15">
      <c r="A138" s="44">
        <v>38113</v>
      </c>
      <c r="B138" s="35">
        <v>21.103039423624676</v>
      </c>
      <c r="C138" s="35">
        <v>218.51909128824869</v>
      </c>
      <c r="D138" s="36"/>
      <c r="E138" s="44">
        <v>38478</v>
      </c>
      <c r="F138" s="35">
        <v>23.564930836359661</v>
      </c>
      <c r="G138" s="35">
        <v>224.6093775431315</v>
      </c>
      <c r="I138" s="44">
        <v>38843</v>
      </c>
      <c r="J138" s="35">
        <v>23.213330348332722</v>
      </c>
      <c r="K138" s="35">
        <v>223.69894536336264</v>
      </c>
      <c r="M138" s="44">
        <v>39208</v>
      </c>
      <c r="N138" s="37"/>
      <c r="O138" s="37"/>
    </row>
    <row r="139" spans="1:15">
      <c r="A139" s="44">
        <v>38114</v>
      </c>
      <c r="B139" s="35"/>
      <c r="C139" s="35"/>
      <c r="D139" s="36"/>
      <c r="E139" s="44">
        <v>38479</v>
      </c>
      <c r="F139" s="35">
        <v>23.257676204045612</v>
      </c>
      <c r="G139" s="35">
        <v>223.62671661376953</v>
      </c>
      <c r="I139" s="44">
        <v>38844</v>
      </c>
      <c r="J139" s="35">
        <v>21.492415030797321</v>
      </c>
      <c r="K139" s="35">
        <v>218.92217445373535</v>
      </c>
      <c r="M139" s="44">
        <v>39209</v>
      </c>
      <c r="N139" s="37"/>
      <c r="O139" s="37"/>
    </row>
    <row r="140" spans="1:15">
      <c r="A140" s="44">
        <v>38115</v>
      </c>
      <c r="B140" s="35"/>
      <c r="C140" s="35"/>
      <c r="D140" s="36"/>
      <c r="E140" s="44">
        <v>38480</v>
      </c>
      <c r="F140" s="35">
        <v>23.069935878117878</v>
      </c>
      <c r="G140" s="35">
        <v>223.5254987080892</v>
      </c>
      <c r="I140" s="44">
        <v>38845</v>
      </c>
      <c r="J140" s="35">
        <v>23.104497194290161</v>
      </c>
      <c r="K140" s="35">
        <v>223.58831469217935</v>
      </c>
      <c r="M140" s="44">
        <v>39210</v>
      </c>
      <c r="N140" s="37">
        <v>24.012772941589354</v>
      </c>
      <c r="O140" s="37">
        <v>225.45044403076173</v>
      </c>
    </row>
    <row r="141" spans="1:15">
      <c r="A141" s="44">
        <v>38116</v>
      </c>
      <c r="B141" s="35"/>
      <c r="C141" s="35"/>
      <c r="D141" s="36"/>
      <c r="E141" s="44">
        <v>38481</v>
      </c>
      <c r="F141" s="35">
        <v>23.274842182795208</v>
      </c>
      <c r="G141" s="35">
        <v>223.83016967773437</v>
      </c>
      <c r="I141" s="44">
        <v>38846</v>
      </c>
      <c r="J141" s="35">
        <v>19.608060121536255</v>
      </c>
      <c r="K141" s="35">
        <v>218.39816474914551</v>
      </c>
      <c r="M141" s="44">
        <v>39211</v>
      </c>
      <c r="N141" s="37">
        <v>23.980981032053631</v>
      </c>
      <c r="O141" s="37">
        <v>225.45522816975912</v>
      </c>
    </row>
    <row r="142" spans="1:15">
      <c r="A142" s="44">
        <v>38117</v>
      </c>
      <c r="B142" s="35"/>
      <c r="C142" s="35"/>
      <c r="D142" s="36"/>
      <c r="E142" s="44">
        <v>38482</v>
      </c>
      <c r="F142" s="35">
        <v>22.363449037075043</v>
      </c>
      <c r="G142" s="35">
        <v>221.11918894449869</v>
      </c>
      <c r="I142" s="44">
        <v>38847</v>
      </c>
      <c r="J142" s="35">
        <v>23.454508708073543</v>
      </c>
      <c r="K142" s="35">
        <v>224.1328348013071</v>
      </c>
      <c r="M142" s="44">
        <v>39212</v>
      </c>
      <c r="N142" s="37"/>
      <c r="O142" s="37"/>
    </row>
    <row r="143" spans="1:15">
      <c r="A143" s="44">
        <v>38118</v>
      </c>
      <c r="B143" s="35"/>
      <c r="C143" s="35"/>
      <c r="D143" s="36"/>
      <c r="E143" s="44">
        <v>38483</v>
      </c>
      <c r="F143" s="35">
        <v>23.500233729680378</v>
      </c>
      <c r="G143" s="35">
        <v>224.24571736653647</v>
      </c>
      <c r="I143" s="44">
        <v>38848</v>
      </c>
      <c r="J143" s="35">
        <v>23.625584840774536</v>
      </c>
      <c r="K143" s="35">
        <v>224.52266120910645</v>
      </c>
      <c r="M143" s="44">
        <v>39213</v>
      </c>
      <c r="N143" s="37">
        <v>24.274407386779785</v>
      </c>
      <c r="O143" s="37">
        <v>226.06838162740073</v>
      </c>
    </row>
    <row r="144" spans="1:15">
      <c r="A144" s="44">
        <v>38119</v>
      </c>
      <c r="B144" s="35">
        <v>0</v>
      </c>
      <c r="C144" s="35">
        <v>0</v>
      </c>
      <c r="D144" s="36"/>
      <c r="E144" s="44">
        <v>38484</v>
      </c>
      <c r="F144" s="35">
        <v>23.360902309417725</v>
      </c>
      <c r="G144" s="35">
        <v>224.1269499460856</v>
      </c>
      <c r="I144" s="44">
        <v>38849</v>
      </c>
      <c r="J144" s="35">
        <v>23.529397169748943</v>
      </c>
      <c r="K144" s="35">
        <v>224.07343546549478</v>
      </c>
      <c r="M144" s="44">
        <v>39214</v>
      </c>
      <c r="N144" s="37">
        <v>24.017315944035847</v>
      </c>
      <c r="O144" s="37">
        <v>225.31332143147787</v>
      </c>
    </row>
    <row r="145" spans="1:15">
      <c r="A145" s="44">
        <v>38120</v>
      </c>
      <c r="B145" s="35">
        <v>6.2457391758410568</v>
      </c>
      <c r="C145" s="35">
        <v>99.22326787312825</v>
      </c>
      <c r="D145" s="36"/>
      <c r="E145" s="44">
        <v>38485</v>
      </c>
      <c r="F145" s="35">
        <v>23.335362354914349</v>
      </c>
      <c r="G145" s="35">
        <v>223.75616264343262</v>
      </c>
      <c r="I145" s="44">
        <v>38850</v>
      </c>
      <c r="J145" s="35">
        <v>23.631230274836224</v>
      </c>
      <c r="K145" s="35">
        <v>223.75158882141113</v>
      </c>
      <c r="M145" s="44">
        <v>39215</v>
      </c>
      <c r="N145" s="37">
        <v>23.871861219406128</v>
      </c>
      <c r="O145" s="37">
        <v>225.09867858886719</v>
      </c>
    </row>
    <row r="146" spans="1:15">
      <c r="A146" s="44">
        <v>38121</v>
      </c>
      <c r="B146" s="35">
        <v>-1.5712788716579478E-2</v>
      </c>
      <c r="C146" s="35">
        <v>33.520381132761635</v>
      </c>
      <c r="D146" s="36"/>
      <c r="E146" s="44">
        <v>38486</v>
      </c>
      <c r="F146" s="35">
        <v>23.151646534601849</v>
      </c>
      <c r="G146" s="35">
        <v>223.29992612202963</v>
      </c>
      <c r="I146" s="44">
        <v>38851</v>
      </c>
      <c r="J146" s="35">
        <v>23.479615211486816</v>
      </c>
      <c r="K146" s="35">
        <v>224.4379768371582</v>
      </c>
      <c r="M146" s="44">
        <v>39216</v>
      </c>
      <c r="N146" s="37">
        <v>23.619099537531536</v>
      </c>
      <c r="O146" s="37">
        <v>224.50918706258139</v>
      </c>
    </row>
    <row r="147" spans="1:15">
      <c r="A147" s="44">
        <v>38122</v>
      </c>
      <c r="B147" s="35">
        <v>-1.6237736699016143E-2</v>
      </c>
      <c r="C147" s="35">
        <v>32.462374925613403</v>
      </c>
      <c r="D147" s="36"/>
      <c r="E147" s="44">
        <v>38487</v>
      </c>
      <c r="F147" s="35">
        <v>23.151646534601849</v>
      </c>
      <c r="G147" s="35">
        <v>223.29992612202963</v>
      </c>
      <c r="I147" s="44">
        <v>38852</v>
      </c>
      <c r="J147" s="35">
        <v>23.561345497767132</v>
      </c>
      <c r="K147" s="35">
        <v>224.42500750223795</v>
      </c>
      <c r="M147" s="44">
        <v>39217</v>
      </c>
      <c r="N147" s="37">
        <v>23.853684266408283</v>
      </c>
      <c r="O147" s="37">
        <v>225.13403511047363</v>
      </c>
    </row>
    <row r="148" spans="1:15">
      <c r="A148" s="44">
        <v>38123</v>
      </c>
      <c r="B148" s="35">
        <v>-1.6090518833758932E-2</v>
      </c>
      <c r="C148" s="35">
        <v>32.133643786112465</v>
      </c>
      <c r="D148" s="36"/>
      <c r="E148" s="44">
        <v>38488</v>
      </c>
      <c r="F148" s="35">
        <v>22.659761428833008</v>
      </c>
      <c r="G148" s="35">
        <v>224.36905352274576</v>
      </c>
      <c r="I148" s="44">
        <v>38853</v>
      </c>
      <c r="J148" s="35">
        <v>23.504429737726849</v>
      </c>
      <c r="K148" s="35">
        <v>224.39702924092612</v>
      </c>
      <c r="M148" s="44">
        <v>39218</v>
      </c>
      <c r="N148" s="37">
        <v>23.871212879816692</v>
      </c>
      <c r="O148" s="37">
        <v>225.0516389211019</v>
      </c>
    </row>
    <row r="149" spans="1:15">
      <c r="A149" s="44">
        <v>38124</v>
      </c>
      <c r="B149" s="35">
        <v>11.362476483836266</v>
      </c>
      <c r="C149" s="35">
        <v>176.38146503766379</v>
      </c>
      <c r="D149" s="36"/>
      <c r="E149" s="44">
        <v>38489</v>
      </c>
      <c r="F149" s="35">
        <v>22.203369140625</v>
      </c>
      <c r="G149" s="35">
        <v>221.44166564941406</v>
      </c>
      <c r="I149" s="44">
        <v>38854</v>
      </c>
      <c r="J149" s="35">
        <v>23.735772291819256</v>
      </c>
      <c r="K149" s="35">
        <v>224.73450215657553</v>
      </c>
      <c r="M149" s="44">
        <v>39219</v>
      </c>
      <c r="N149" s="37">
        <v>23.740940968195599</v>
      </c>
      <c r="O149" s="37">
        <v>225.05570411682129</v>
      </c>
    </row>
    <row r="150" spans="1:15">
      <c r="A150" s="44">
        <v>38125</v>
      </c>
      <c r="B150" s="35">
        <v>18.881912231445313</v>
      </c>
      <c r="C150" s="35">
        <v>213.46206982930502</v>
      </c>
      <c r="D150" s="36"/>
      <c r="E150" s="44">
        <v>38490</v>
      </c>
      <c r="F150" s="35">
        <v>22.765370607376099</v>
      </c>
      <c r="G150" s="35">
        <v>222.67075411478677</v>
      </c>
      <c r="I150" s="44">
        <v>38855</v>
      </c>
      <c r="J150" s="35">
        <v>23.727207899093628</v>
      </c>
      <c r="K150" s="35">
        <v>224.98271814982095</v>
      </c>
      <c r="M150" s="44">
        <v>39220</v>
      </c>
      <c r="N150" s="37">
        <v>23.780957142512005</v>
      </c>
      <c r="O150" s="37">
        <v>225.02416928609213</v>
      </c>
    </row>
    <row r="151" spans="1:15">
      <c r="A151" s="44">
        <v>38126</v>
      </c>
      <c r="B151" s="35">
        <v>18.214492797851562</v>
      </c>
      <c r="C151" s="35">
        <v>211.85609181722006</v>
      </c>
      <c r="D151" s="36"/>
      <c r="E151" s="44">
        <v>38491</v>
      </c>
      <c r="F151" s="35">
        <v>22.828122138977051</v>
      </c>
      <c r="G151" s="35">
        <v>221.81447474161783</v>
      </c>
      <c r="I151" s="44">
        <v>38856</v>
      </c>
      <c r="J151" s="35">
        <v>23.450051307678223</v>
      </c>
      <c r="K151" s="35">
        <v>224.85148747762045</v>
      </c>
      <c r="M151" s="44">
        <v>39221</v>
      </c>
      <c r="N151" s="37">
        <v>23.766441980997723</v>
      </c>
      <c r="O151" s="37">
        <v>224.96160697937012</v>
      </c>
    </row>
    <row r="152" spans="1:15">
      <c r="A152" s="44">
        <v>38127</v>
      </c>
      <c r="B152" s="35">
        <v>21.474571386973064</v>
      </c>
      <c r="C152" s="35">
        <v>222.08252716064453</v>
      </c>
      <c r="D152" s="36"/>
      <c r="E152" s="44">
        <v>38492</v>
      </c>
      <c r="F152" s="35">
        <v>22.586557388305664</v>
      </c>
      <c r="G152" s="35">
        <v>222.30119788128397</v>
      </c>
      <c r="I152" s="44">
        <v>38857</v>
      </c>
      <c r="J152" s="35">
        <v>23.580705006917317</v>
      </c>
      <c r="K152" s="35">
        <v>224.70271619160971</v>
      </c>
      <c r="M152" s="44">
        <v>39222</v>
      </c>
      <c r="N152" s="37">
        <v>23.657914002736408</v>
      </c>
      <c r="O152" s="37">
        <v>225.00610860188803</v>
      </c>
    </row>
    <row r="153" spans="1:15">
      <c r="A153" s="44">
        <v>38128</v>
      </c>
      <c r="B153" s="35">
        <v>21.474571386973064</v>
      </c>
      <c r="C153" s="35">
        <v>222.08252716064453</v>
      </c>
      <c r="D153" s="36"/>
      <c r="E153" s="44">
        <v>38493</v>
      </c>
      <c r="F153" s="35">
        <v>0</v>
      </c>
      <c r="G153" s="35">
        <v>0</v>
      </c>
      <c r="I153" s="44">
        <v>38858</v>
      </c>
      <c r="J153" s="35">
        <v>23.280488173166912</v>
      </c>
      <c r="K153" s="35">
        <v>224.45730336507162</v>
      </c>
      <c r="M153" s="44">
        <v>39223</v>
      </c>
      <c r="N153" s="37">
        <v>23.864785353342693</v>
      </c>
      <c r="O153" s="37">
        <v>225.13886515299478</v>
      </c>
    </row>
    <row r="154" spans="1:15">
      <c r="A154" s="44">
        <v>38129</v>
      </c>
      <c r="B154" s="35">
        <v>21.992512305577595</v>
      </c>
      <c r="C154" s="35">
        <v>221.87068112691244</v>
      </c>
      <c r="D154" s="36"/>
      <c r="E154" s="44">
        <v>38494</v>
      </c>
      <c r="F154" s="35">
        <v>0</v>
      </c>
      <c r="G154" s="35">
        <v>0</v>
      </c>
      <c r="I154" s="44">
        <v>38859</v>
      </c>
      <c r="J154" s="35">
        <v>23.435822327931721</v>
      </c>
      <c r="K154" s="35">
        <v>224.16433334350586</v>
      </c>
      <c r="M154" s="44">
        <v>39224</v>
      </c>
      <c r="N154" s="37">
        <v>23.669606288274128</v>
      </c>
      <c r="O154" s="37">
        <v>224.87386576334634</v>
      </c>
    </row>
    <row r="155" spans="1:15">
      <c r="A155" s="44">
        <v>38130</v>
      </c>
      <c r="B155" s="35">
        <v>22.997818946838379</v>
      </c>
      <c r="C155" s="35">
        <v>223.26457468668619</v>
      </c>
      <c r="D155" s="36"/>
      <c r="E155" s="44">
        <v>38495</v>
      </c>
      <c r="F155" s="35">
        <v>0</v>
      </c>
      <c r="G155" s="35">
        <v>0</v>
      </c>
      <c r="I155" s="44">
        <v>38860</v>
      </c>
      <c r="J155" s="35">
        <v>23.640728712081909</v>
      </c>
      <c r="K155" s="35">
        <v>224.50257110595703</v>
      </c>
      <c r="M155" s="44">
        <v>39225</v>
      </c>
      <c r="N155" s="37">
        <v>23.588295777638752</v>
      </c>
      <c r="O155" s="37">
        <v>224.72357368469238</v>
      </c>
    </row>
    <row r="156" spans="1:15">
      <c r="A156" s="44">
        <v>38131</v>
      </c>
      <c r="B156" s="35">
        <v>23.003899118174676</v>
      </c>
      <c r="C156" s="35">
        <v>223.23715143618375</v>
      </c>
      <c r="D156" s="36"/>
      <c r="E156" s="44">
        <v>38496</v>
      </c>
      <c r="F156" s="35"/>
      <c r="G156" s="35"/>
      <c r="I156" s="44">
        <v>38861</v>
      </c>
      <c r="J156" s="35">
        <v>23.682156483332317</v>
      </c>
      <c r="K156" s="35">
        <v>224.6058235168457</v>
      </c>
      <c r="M156" s="44">
        <v>39226</v>
      </c>
      <c r="N156" s="37">
        <v>23.608800172805786</v>
      </c>
      <c r="O156" s="37">
        <v>224.43543116251627</v>
      </c>
    </row>
    <row r="157" spans="1:15">
      <c r="A157" s="44">
        <v>38132</v>
      </c>
      <c r="B157" s="35">
        <v>23.318196217219036</v>
      </c>
      <c r="C157" s="35">
        <v>223.95020167032877</v>
      </c>
      <c r="D157" s="36"/>
      <c r="E157" s="44">
        <v>38497</v>
      </c>
      <c r="F157" s="35"/>
      <c r="G157" s="35"/>
      <c r="I157" s="44">
        <v>38862</v>
      </c>
      <c r="J157" s="35">
        <v>23.318940162658691</v>
      </c>
      <c r="K157" s="35">
        <v>223.67300796508789</v>
      </c>
      <c r="M157" s="44">
        <v>39227</v>
      </c>
      <c r="N157" s="37">
        <v>23.511029481887817</v>
      </c>
      <c r="O157" s="37">
        <v>223.79583676656088</v>
      </c>
    </row>
    <row r="158" spans="1:15">
      <c r="A158" s="44">
        <v>38133</v>
      </c>
      <c r="B158" s="35">
        <v>23.278218030929565</v>
      </c>
      <c r="C158" s="35">
        <v>223.88916651407877</v>
      </c>
      <c r="D158" s="36"/>
      <c r="E158" s="44">
        <v>38498</v>
      </c>
      <c r="F158" s="35">
        <v>22.996331214904785</v>
      </c>
      <c r="G158" s="35">
        <v>223.09164174397787</v>
      </c>
      <c r="I158" s="44">
        <v>38863</v>
      </c>
      <c r="J158" s="35">
        <v>23.16505519549052</v>
      </c>
      <c r="K158" s="35">
        <v>223.64375368754068</v>
      </c>
      <c r="M158" s="44">
        <v>39228</v>
      </c>
      <c r="N158" s="37">
        <v>23.612366199493408</v>
      </c>
      <c r="O158" s="37">
        <v>224.61624972025552</v>
      </c>
    </row>
    <row r="159" spans="1:15">
      <c r="A159" s="44">
        <v>38134</v>
      </c>
      <c r="B159" s="35">
        <v>23.148308753967285</v>
      </c>
      <c r="C159" s="35">
        <v>223.65672810872397</v>
      </c>
      <c r="D159" s="36"/>
      <c r="E159" s="44">
        <v>38499</v>
      </c>
      <c r="F159" s="35">
        <v>22.854328870773315</v>
      </c>
      <c r="G159" s="35">
        <v>222.88259887695312</v>
      </c>
      <c r="I159" s="44">
        <v>38864</v>
      </c>
      <c r="J159" s="35">
        <v>23.56981348991394</v>
      </c>
      <c r="K159" s="35">
        <v>224.5356305440267</v>
      </c>
      <c r="M159" s="44">
        <v>39229</v>
      </c>
      <c r="N159" s="37">
        <v>23.796082496643066</v>
      </c>
      <c r="O159" s="37">
        <v>224.94634819030762</v>
      </c>
    </row>
    <row r="160" spans="1:15">
      <c r="A160" s="44">
        <v>38135</v>
      </c>
      <c r="B160" s="35">
        <v>23.446408351262409</v>
      </c>
      <c r="C160" s="35">
        <v>223.86958630879721</v>
      </c>
      <c r="D160" s="36"/>
      <c r="E160" s="44">
        <v>38500</v>
      </c>
      <c r="F160" s="35">
        <v>22.820893577907395</v>
      </c>
      <c r="G160" s="35">
        <v>222.64510975713316</v>
      </c>
      <c r="I160" s="44">
        <v>38865</v>
      </c>
      <c r="J160" s="35">
        <v>23.99898624420166</v>
      </c>
      <c r="K160" s="35">
        <v>225.06104532877603</v>
      </c>
      <c r="M160" s="44">
        <v>39230</v>
      </c>
      <c r="N160" s="37">
        <v>20.730622778336208</v>
      </c>
      <c r="O160" s="37">
        <v>215.911745707194</v>
      </c>
    </row>
    <row r="161" spans="1:15">
      <c r="A161" s="44">
        <v>38136</v>
      </c>
      <c r="B161" s="35">
        <v>23.594304005304974</v>
      </c>
      <c r="C161" s="35">
        <v>224.4936695098877</v>
      </c>
      <c r="D161" s="36"/>
      <c r="E161" s="44">
        <v>38501</v>
      </c>
      <c r="F161" s="35">
        <v>23.299999952316284</v>
      </c>
      <c r="G161" s="35">
        <v>222.96728706359863</v>
      </c>
      <c r="I161" s="44">
        <v>38866</v>
      </c>
      <c r="J161" s="35">
        <v>23.452740748723347</v>
      </c>
      <c r="K161" s="35">
        <v>224.38584073384604</v>
      </c>
      <c r="M161" s="44">
        <v>39231</v>
      </c>
      <c r="N161" s="37">
        <v>12.622874279816946</v>
      </c>
      <c r="O161" s="37">
        <v>186.02498912811279</v>
      </c>
    </row>
    <row r="162" spans="1:15">
      <c r="A162" s="44">
        <v>38137</v>
      </c>
      <c r="B162" s="35">
        <v>23.438359340031941</v>
      </c>
      <c r="C162" s="35">
        <v>223.8431364695231</v>
      </c>
      <c r="D162" s="36"/>
      <c r="E162" s="44">
        <v>38502</v>
      </c>
      <c r="F162" s="35">
        <v>23.299999952316284</v>
      </c>
      <c r="G162" s="35">
        <v>222.96728706359863</v>
      </c>
      <c r="I162" s="44">
        <v>38867</v>
      </c>
      <c r="J162" s="35">
        <v>23.594304164250691</v>
      </c>
      <c r="K162" s="35">
        <v>224.62769317626953</v>
      </c>
      <c r="M162" s="44">
        <v>39232</v>
      </c>
      <c r="N162" s="37">
        <v>10.791638145844141</v>
      </c>
      <c r="O162" s="37">
        <v>182.40407752990723</v>
      </c>
    </row>
    <row r="163" spans="1:15">
      <c r="A163" s="44">
        <v>38138</v>
      </c>
      <c r="B163" s="35">
        <v>23.438359340031941</v>
      </c>
      <c r="C163" s="35">
        <v>223.8431364695231</v>
      </c>
      <c r="D163" s="36"/>
      <c r="E163" s="44">
        <v>38503</v>
      </c>
      <c r="F163" s="35">
        <v>23.299999952316284</v>
      </c>
      <c r="G163" s="35">
        <v>222.96728706359863</v>
      </c>
      <c r="I163" s="44">
        <v>38868</v>
      </c>
      <c r="J163" s="35">
        <v>23.616887013117474</v>
      </c>
      <c r="K163" s="35">
        <v>223.96088790893555</v>
      </c>
      <c r="M163" s="44">
        <v>39233</v>
      </c>
      <c r="N163" s="37">
        <v>4.6007866604874534</v>
      </c>
      <c r="O163" s="37">
        <v>130.87203089396158</v>
      </c>
    </row>
    <row r="164" spans="1:15" s="40" customFormat="1">
      <c r="A164" s="45"/>
      <c r="B164" s="39"/>
      <c r="C164" s="39"/>
      <c r="D164" s="39"/>
      <c r="E164" s="45"/>
      <c r="F164" s="39"/>
      <c r="G164" s="39"/>
      <c r="I164" s="45"/>
      <c r="J164" s="39"/>
      <c r="K164" s="39"/>
      <c r="M164" s="45"/>
    </row>
    <row r="165" spans="1:15" s="40" customFormat="1">
      <c r="A165" s="45"/>
      <c r="B165" s="39"/>
      <c r="C165" s="39"/>
      <c r="D165" s="39"/>
      <c r="E165" s="45"/>
      <c r="F165" s="39"/>
      <c r="G165" s="39"/>
      <c r="I165" s="45"/>
      <c r="J165" s="39"/>
      <c r="K165" s="39"/>
      <c r="M165" s="45"/>
    </row>
    <row r="166" spans="1:15">
      <c r="A166" s="44">
        <v>38139</v>
      </c>
      <c r="B166" s="35">
        <v>24.18972110748291</v>
      </c>
      <c r="C166" s="35">
        <v>225.93893051147461</v>
      </c>
      <c r="D166" s="36"/>
      <c r="E166" s="44">
        <v>38504</v>
      </c>
      <c r="F166" s="35">
        <v>22.815686305363972</v>
      </c>
      <c r="G166" s="35">
        <v>222.78163464864096</v>
      </c>
      <c r="I166" s="44">
        <v>38869</v>
      </c>
      <c r="J166" s="35">
        <v>23.487683216730755</v>
      </c>
      <c r="K166" s="35">
        <v>224.06795310974121</v>
      </c>
      <c r="M166" s="44">
        <v>39234</v>
      </c>
      <c r="N166" s="37"/>
      <c r="O166" s="37"/>
    </row>
    <row r="167" spans="1:15">
      <c r="A167" s="44">
        <v>38140</v>
      </c>
      <c r="B167" s="35">
        <v>24.132634401321411</v>
      </c>
      <c r="C167" s="35">
        <v>225.65664291381836</v>
      </c>
      <c r="D167" s="36"/>
      <c r="E167" s="44">
        <v>38505</v>
      </c>
      <c r="F167" s="35">
        <v>22.829915126164753</v>
      </c>
      <c r="G167" s="35">
        <v>222.61962890625</v>
      </c>
      <c r="I167" s="44">
        <v>38870</v>
      </c>
      <c r="J167" s="38">
        <v>23.061791499455769</v>
      </c>
      <c r="K167" s="35">
        <v>223.35383796691895</v>
      </c>
      <c r="M167" s="44">
        <v>39235</v>
      </c>
      <c r="N167" s="37"/>
      <c r="O167" s="37"/>
    </row>
    <row r="168" spans="1:15">
      <c r="A168" s="44">
        <v>38141</v>
      </c>
      <c r="B168" s="35">
        <v>23.925914598547894</v>
      </c>
      <c r="C168" s="35">
        <v>225.271216351053</v>
      </c>
      <c r="D168" s="36"/>
      <c r="E168" s="44">
        <v>38506</v>
      </c>
      <c r="F168" s="35">
        <v>22.705174525578816</v>
      </c>
      <c r="G168" s="35">
        <v>222.12525939941406</v>
      </c>
      <c r="I168" s="44">
        <v>38871</v>
      </c>
      <c r="J168" s="35">
        <v>23.074551661809284</v>
      </c>
      <c r="K168" s="35">
        <v>223.41436449686685</v>
      </c>
      <c r="M168" s="44">
        <v>39236</v>
      </c>
      <c r="N168" s="37"/>
      <c r="O168" s="37"/>
    </row>
    <row r="169" spans="1:15">
      <c r="A169" s="44">
        <v>38142</v>
      </c>
      <c r="B169" s="35">
        <v>23.409786780675251</v>
      </c>
      <c r="C169" s="35">
        <v>222.42940266927084</v>
      </c>
      <c r="D169" s="36"/>
      <c r="E169" s="44">
        <v>38507</v>
      </c>
      <c r="F169" s="35">
        <v>22.830906788508099</v>
      </c>
      <c r="G169" s="35">
        <v>222.9210007985433</v>
      </c>
      <c r="I169" s="44">
        <v>38872</v>
      </c>
      <c r="J169" s="35">
        <v>23.595582008361816</v>
      </c>
      <c r="K169" s="35">
        <v>224.57098070780435</v>
      </c>
      <c r="M169" s="44">
        <v>39237</v>
      </c>
      <c r="N169" s="37"/>
      <c r="O169" s="37"/>
    </row>
    <row r="170" spans="1:15">
      <c r="A170" s="44">
        <v>38143</v>
      </c>
      <c r="B170" s="35">
        <v>23.409786780675251</v>
      </c>
      <c r="C170" s="35">
        <v>222.42940266927084</v>
      </c>
      <c r="D170" s="36"/>
      <c r="E170" s="44">
        <v>38508</v>
      </c>
      <c r="F170" s="35">
        <v>22.830906788508099</v>
      </c>
      <c r="G170" s="35">
        <v>222.9210007985433</v>
      </c>
      <c r="I170" s="44">
        <v>38873</v>
      </c>
      <c r="J170" s="35">
        <v>23.408490260442097</v>
      </c>
      <c r="K170" s="35">
        <v>224.11423301696777</v>
      </c>
      <c r="M170" s="44">
        <v>39238</v>
      </c>
      <c r="N170" s="37"/>
      <c r="O170" s="37"/>
    </row>
    <row r="171" spans="1:15">
      <c r="A171" s="44">
        <v>38144</v>
      </c>
      <c r="B171" s="35">
        <v>23.994198560714722</v>
      </c>
      <c r="C171" s="35">
        <v>224.85276730855307</v>
      </c>
      <c r="D171" s="36"/>
      <c r="E171" s="44">
        <v>38509</v>
      </c>
      <c r="F171" s="35">
        <v>22.227364699045818</v>
      </c>
      <c r="G171" s="35">
        <v>221.34425417582193</v>
      </c>
      <c r="I171" s="44">
        <v>38874</v>
      </c>
      <c r="J171" s="35">
        <v>23.507061719894409</v>
      </c>
      <c r="K171" s="35">
        <v>224.36396853129068</v>
      </c>
      <c r="M171" s="44">
        <v>39239</v>
      </c>
      <c r="N171" s="37"/>
      <c r="O171" s="37"/>
    </row>
    <row r="172" spans="1:15">
      <c r="A172" s="44">
        <v>38145</v>
      </c>
      <c r="B172" s="35">
        <v>23.945714235305786</v>
      </c>
      <c r="C172" s="35">
        <v>225.29526201883951</v>
      </c>
      <c r="D172" s="36"/>
      <c r="E172" s="44">
        <v>38510</v>
      </c>
      <c r="F172" s="35">
        <v>22.615662574768066</v>
      </c>
      <c r="G172" s="35">
        <v>222.29131635030112</v>
      </c>
      <c r="I172" s="44">
        <v>38875</v>
      </c>
      <c r="J172" s="35">
        <v>23.490620851516724</v>
      </c>
      <c r="K172" s="35">
        <v>224.28767840067545</v>
      </c>
      <c r="M172" s="44">
        <v>39240</v>
      </c>
      <c r="N172" s="37"/>
      <c r="O172" s="37"/>
    </row>
    <row r="173" spans="1:15">
      <c r="A173" s="44">
        <v>38146</v>
      </c>
      <c r="B173" s="35">
        <v>23.943024953206379</v>
      </c>
      <c r="C173" s="35">
        <v>225.2189744313558</v>
      </c>
      <c r="D173" s="36"/>
      <c r="E173" s="44">
        <v>38511</v>
      </c>
      <c r="F173" s="35">
        <v>22.895870923995972</v>
      </c>
      <c r="G173" s="35">
        <v>222.78722699483237</v>
      </c>
      <c r="I173" s="44">
        <v>38876</v>
      </c>
      <c r="J173" s="35">
        <v>23.934899489084881</v>
      </c>
      <c r="K173" s="35">
        <v>225.28076680501303</v>
      </c>
      <c r="M173" s="44">
        <v>39241</v>
      </c>
      <c r="N173" s="37"/>
      <c r="O173" s="37"/>
    </row>
    <row r="174" spans="1:15">
      <c r="A174" s="44">
        <v>38147</v>
      </c>
      <c r="B174" s="35">
        <v>23.976193348566692</v>
      </c>
      <c r="C174" s="35">
        <v>225.23804728190103</v>
      </c>
      <c r="D174" s="36"/>
      <c r="E174" s="44">
        <v>38512</v>
      </c>
      <c r="F174" s="35">
        <v>22.867299159367878</v>
      </c>
      <c r="G174" s="35">
        <v>224.0633742014567</v>
      </c>
      <c r="I174" s="44">
        <v>38877</v>
      </c>
      <c r="J174" s="35">
        <v>23.622971693674724</v>
      </c>
      <c r="K174" s="35">
        <v>224.66049766540527</v>
      </c>
      <c r="M174" s="44">
        <v>39242</v>
      </c>
      <c r="N174" s="37"/>
      <c r="O174" s="37"/>
    </row>
    <row r="175" spans="1:15">
      <c r="A175" s="44">
        <v>38148</v>
      </c>
      <c r="B175" s="35">
        <v>23.957635243733723</v>
      </c>
      <c r="C175" s="35">
        <v>225.14114824930826</v>
      </c>
      <c r="D175" s="36"/>
      <c r="E175" s="44">
        <v>38513</v>
      </c>
      <c r="F175" s="35">
        <v>22.09123682975769</v>
      </c>
      <c r="G175" s="35">
        <v>221.11487007141113</v>
      </c>
      <c r="I175" s="44">
        <v>38878</v>
      </c>
      <c r="J175" s="35">
        <v>23.636418263117474</v>
      </c>
      <c r="K175" s="35">
        <v>224.67016665140787</v>
      </c>
      <c r="M175" s="44">
        <v>39243</v>
      </c>
      <c r="N175" s="37"/>
      <c r="O175" s="37"/>
    </row>
    <row r="176" spans="1:15">
      <c r="A176" s="44">
        <v>38149</v>
      </c>
      <c r="B176" s="35">
        <v>23.95433497428894</v>
      </c>
      <c r="C176" s="35">
        <v>225.19659105936685</v>
      </c>
      <c r="D176" s="36"/>
      <c r="E176" s="44">
        <v>38514</v>
      </c>
      <c r="F176" s="35">
        <v>22.81858485677968</v>
      </c>
      <c r="G176" s="35">
        <v>224.0738578464674</v>
      </c>
      <c r="I176" s="44">
        <v>38879</v>
      </c>
      <c r="J176" s="35">
        <v>23.374177138010662</v>
      </c>
      <c r="K176" s="35">
        <v>224.23884773254395</v>
      </c>
      <c r="M176" s="44">
        <v>39244</v>
      </c>
      <c r="N176" s="37">
        <v>23.79503321647644</v>
      </c>
      <c r="O176" s="37">
        <v>224.4384765625</v>
      </c>
    </row>
    <row r="177" spans="1:15">
      <c r="A177" s="44">
        <v>38150</v>
      </c>
      <c r="B177" s="35">
        <v>23.942166090011597</v>
      </c>
      <c r="C177" s="35">
        <v>225.23651885986328</v>
      </c>
      <c r="D177" s="36"/>
      <c r="E177" s="44">
        <v>38515</v>
      </c>
      <c r="F177" s="35">
        <v>22.548676490783691</v>
      </c>
      <c r="G177" s="35">
        <v>224.15162658691406</v>
      </c>
      <c r="I177" s="44">
        <v>38880</v>
      </c>
      <c r="J177" s="35">
        <v>23.707734266916912</v>
      </c>
      <c r="K177" s="35">
        <v>224.80495007832846</v>
      </c>
      <c r="M177" s="44">
        <v>39245</v>
      </c>
      <c r="N177" s="37"/>
      <c r="O177" s="37"/>
    </row>
    <row r="178" spans="1:15">
      <c r="A178" s="44">
        <v>38151</v>
      </c>
      <c r="B178" s="35">
        <v>23.954487562179565</v>
      </c>
      <c r="C178" s="35">
        <v>225.15742556254068</v>
      </c>
      <c r="D178" s="36"/>
      <c r="E178" s="44">
        <v>38516</v>
      </c>
      <c r="F178" s="35">
        <v>22.66515866915385</v>
      </c>
      <c r="G178" s="35">
        <v>223.49853515625</v>
      </c>
      <c r="I178" s="44">
        <v>38881</v>
      </c>
      <c r="J178" s="35">
        <v>23.494072755177815</v>
      </c>
      <c r="K178" s="35">
        <v>224.30395062764487</v>
      </c>
      <c r="M178" s="44">
        <v>39246</v>
      </c>
      <c r="N178" s="37">
        <v>24.004250049591064</v>
      </c>
      <c r="O178" s="37">
        <v>225.27492459615073</v>
      </c>
    </row>
    <row r="179" spans="1:15">
      <c r="A179" s="44">
        <v>38152</v>
      </c>
      <c r="B179" s="35">
        <v>23.816090027491253</v>
      </c>
      <c r="C179" s="35">
        <v>224.69407081604004</v>
      </c>
      <c r="D179" s="36"/>
      <c r="E179" s="44">
        <v>38517</v>
      </c>
      <c r="F179" s="35">
        <v>22.650948524475098</v>
      </c>
      <c r="G179" s="35">
        <v>222.06523386637369</v>
      </c>
      <c r="I179" s="44">
        <v>38882</v>
      </c>
      <c r="J179" s="35">
        <v>23.667527039845783</v>
      </c>
      <c r="K179" s="35">
        <v>225.16913032531738</v>
      </c>
      <c r="M179" s="44">
        <v>39247</v>
      </c>
      <c r="N179" s="37">
        <v>24.012413660685223</v>
      </c>
      <c r="O179" s="37">
        <v>225.38961664835611</v>
      </c>
    </row>
    <row r="180" spans="1:15">
      <c r="A180" s="44">
        <v>38153</v>
      </c>
      <c r="B180" s="35">
        <v>23.372917970021565</v>
      </c>
      <c r="C180" s="35">
        <v>223.9779224395752</v>
      </c>
      <c r="D180" s="36"/>
      <c r="E180" s="44">
        <v>38518</v>
      </c>
      <c r="F180" s="35">
        <v>22.784940004348755</v>
      </c>
      <c r="G180" s="35">
        <v>222.58148956298828</v>
      </c>
      <c r="I180" s="44">
        <v>38883</v>
      </c>
      <c r="J180" s="35">
        <v>23.143444776535034</v>
      </c>
      <c r="K180" s="35">
        <v>223.41157150268555</v>
      </c>
      <c r="M180" s="44">
        <v>39248</v>
      </c>
      <c r="N180" s="37">
        <v>23.963318983713787</v>
      </c>
      <c r="O180" s="37">
        <v>225.28000831604004</v>
      </c>
    </row>
    <row r="181" spans="1:15">
      <c r="A181" s="44">
        <v>38154</v>
      </c>
      <c r="B181" s="35">
        <v>23.115292469660442</v>
      </c>
      <c r="C181" s="35">
        <v>223.41410700480142</v>
      </c>
      <c r="D181" s="36"/>
      <c r="E181" s="44">
        <v>38519</v>
      </c>
      <c r="F181" s="35">
        <v>22.584286610285442</v>
      </c>
      <c r="G181" s="35">
        <v>222.16085433959961</v>
      </c>
      <c r="I181" s="44">
        <v>38884</v>
      </c>
      <c r="J181" s="35">
        <v>23.588486671447754</v>
      </c>
      <c r="K181" s="35">
        <v>224.58446248372397</v>
      </c>
      <c r="M181" s="44">
        <v>39249</v>
      </c>
      <c r="N181" s="37">
        <v>23.758412281672161</v>
      </c>
      <c r="O181" s="37">
        <v>224.81308809916177</v>
      </c>
    </row>
    <row r="182" spans="1:15">
      <c r="A182" s="44">
        <v>38155</v>
      </c>
      <c r="B182" s="35">
        <v>23.218823512395222</v>
      </c>
      <c r="C182" s="35">
        <v>223.66232045491537</v>
      </c>
      <c r="D182" s="36"/>
      <c r="E182" s="44">
        <v>38520</v>
      </c>
      <c r="F182" s="35">
        <v>22.840348084767658</v>
      </c>
      <c r="G182" s="35">
        <v>222.90828386942545</v>
      </c>
      <c r="I182" s="44">
        <v>38885</v>
      </c>
      <c r="J182" s="35">
        <v>23.768788735071819</v>
      </c>
      <c r="K182" s="35">
        <v>224.83266830444336</v>
      </c>
      <c r="M182" s="44">
        <v>39250</v>
      </c>
      <c r="N182" s="37"/>
      <c r="O182" s="37"/>
    </row>
    <row r="183" spans="1:15">
      <c r="A183" s="44">
        <v>38156</v>
      </c>
      <c r="B183" s="35">
        <v>23.632470448811848</v>
      </c>
      <c r="C183" s="35">
        <v>224.56589698791504</v>
      </c>
      <c r="D183" s="36"/>
      <c r="E183" s="44">
        <v>38521</v>
      </c>
      <c r="F183" s="35">
        <v>23.158360560735066</v>
      </c>
      <c r="G183" s="35">
        <v>223.66460863749185</v>
      </c>
      <c r="I183" s="44">
        <v>38886</v>
      </c>
      <c r="J183" s="35">
        <v>22.240465889374416</v>
      </c>
      <c r="K183" s="35">
        <v>218.99541918436685</v>
      </c>
      <c r="M183" s="44">
        <v>39251</v>
      </c>
      <c r="N183" s="37">
        <v>23.89402476946513</v>
      </c>
      <c r="O183" s="37">
        <v>225.09809984479631</v>
      </c>
    </row>
    <row r="184" spans="1:15">
      <c r="A184" s="44">
        <v>38157</v>
      </c>
      <c r="B184" s="35">
        <v>23.731007368668266</v>
      </c>
      <c r="C184" s="35">
        <v>224.71075174082881</v>
      </c>
      <c r="D184" s="36"/>
      <c r="E184" s="44">
        <v>38522</v>
      </c>
      <c r="F184" s="35">
        <v>23.212281227111816</v>
      </c>
      <c r="G184" s="35">
        <v>223.77702013651529</v>
      </c>
      <c r="I184" s="44">
        <v>38887</v>
      </c>
      <c r="J184" s="35">
        <v>23.227444728215534</v>
      </c>
      <c r="K184" s="35">
        <v>223.91409047444662</v>
      </c>
      <c r="M184" s="44">
        <v>39252</v>
      </c>
      <c r="N184" s="37">
        <v>24.13242467244466</v>
      </c>
      <c r="O184" s="37">
        <v>225.6065476735433</v>
      </c>
    </row>
    <row r="185" spans="1:15">
      <c r="A185" s="44">
        <v>38158</v>
      </c>
      <c r="B185" s="35">
        <v>23.925934473673504</v>
      </c>
      <c r="C185" s="35">
        <v>225.07375590006509</v>
      </c>
      <c r="D185" s="36"/>
      <c r="E185" s="44">
        <v>38523</v>
      </c>
      <c r="F185" s="35">
        <v>22.868653138478596</v>
      </c>
      <c r="G185" s="35">
        <v>223.27754147847494</v>
      </c>
      <c r="I185" s="44">
        <v>38888</v>
      </c>
      <c r="J185" s="35">
        <v>23.858853419621784</v>
      </c>
      <c r="K185" s="35">
        <v>224.98551114400229</v>
      </c>
      <c r="M185" s="44">
        <v>39253</v>
      </c>
      <c r="N185" s="37"/>
      <c r="O185" s="37"/>
    </row>
    <row r="186" spans="1:15">
      <c r="A186" s="44">
        <v>38159</v>
      </c>
      <c r="B186" s="35">
        <v>23.995375591775645</v>
      </c>
      <c r="C186" s="35">
        <v>225.32481981360394</v>
      </c>
      <c r="D186" s="36"/>
      <c r="E186" s="44">
        <v>38524</v>
      </c>
      <c r="F186" s="35">
        <v>22.816525379816692</v>
      </c>
      <c r="G186" s="35">
        <v>222.9309171040853</v>
      </c>
      <c r="I186" s="44">
        <v>38889</v>
      </c>
      <c r="J186" s="35">
        <v>23.635331312815349</v>
      </c>
      <c r="K186" s="35">
        <v>224.48019027709961</v>
      </c>
      <c r="M186" s="44">
        <v>39254</v>
      </c>
      <c r="N186" s="37"/>
      <c r="O186" s="37"/>
    </row>
    <row r="187" spans="1:15">
      <c r="A187" s="44">
        <v>38160</v>
      </c>
      <c r="B187" s="35">
        <v>23.583451430002849</v>
      </c>
      <c r="C187" s="35">
        <v>224.40160942077637</v>
      </c>
      <c r="D187" s="36"/>
      <c r="E187" s="44">
        <v>38525</v>
      </c>
      <c r="F187" s="35">
        <v>23.089772144953411</v>
      </c>
      <c r="G187" s="35">
        <v>223.08477592468262</v>
      </c>
      <c r="I187" s="44">
        <v>38890</v>
      </c>
      <c r="J187" s="35">
        <v>23.242340882619221</v>
      </c>
      <c r="K187" s="35">
        <v>223.76201248168945</v>
      </c>
      <c r="M187" s="44">
        <v>39255</v>
      </c>
      <c r="N187" s="37"/>
      <c r="O187" s="37"/>
    </row>
    <row r="188" spans="1:15">
      <c r="A188" s="44">
        <v>38161</v>
      </c>
      <c r="B188" s="35">
        <v>23.668404579162598</v>
      </c>
      <c r="C188" s="35">
        <v>224.55699666341147</v>
      </c>
      <c r="D188" s="36"/>
      <c r="E188" s="44">
        <v>38526</v>
      </c>
      <c r="F188" s="35">
        <v>22.817059278488159</v>
      </c>
      <c r="G188" s="35">
        <v>223.03848965962729</v>
      </c>
      <c r="I188" s="44">
        <v>38891</v>
      </c>
      <c r="J188" s="35">
        <v>23.77140172322591</v>
      </c>
      <c r="K188" s="35">
        <v>224.72407722473145</v>
      </c>
      <c r="M188" s="44">
        <v>39256</v>
      </c>
      <c r="N188" s="37">
        <v>23.985539356867474</v>
      </c>
      <c r="O188" s="37">
        <v>225.39292208353677</v>
      </c>
    </row>
    <row r="189" spans="1:15">
      <c r="A189" s="44">
        <v>38162</v>
      </c>
      <c r="B189" s="35">
        <v>23.606949806213379</v>
      </c>
      <c r="C189" s="35">
        <v>224.40592956542969</v>
      </c>
      <c r="D189" s="36"/>
      <c r="E189" s="44">
        <v>38527</v>
      </c>
      <c r="F189" s="35">
        <v>23.13167651494344</v>
      </c>
      <c r="G189" s="35">
        <v>223.5473721822103</v>
      </c>
      <c r="I189" s="44">
        <v>38892</v>
      </c>
      <c r="J189" s="35">
        <v>23.297902345657349</v>
      </c>
      <c r="K189" s="35">
        <v>224.0206495920817</v>
      </c>
      <c r="M189" s="44">
        <v>39257</v>
      </c>
      <c r="N189" s="37">
        <v>23.917294581731159</v>
      </c>
      <c r="O189" s="37">
        <v>225.08011690775552</v>
      </c>
    </row>
    <row r="190" spans="1:15">
      <c r="A190" s="44">
        <v>38163</v>
      </c>
      <c r="B190" s="35">
        <v>23.24459155400594</v>
      </c>
      <c r="C190" s="35">
        <v>223.65697797139487</v>
      </c>
      <c r="D190" s="36"/>
      <c r="E190" s="44">
        <v>38528</v>
      </c>
      <c r="F190" s="35">
        <v>22.932606617609661</v>
      </c>
      <c r="G190" s="35">
        <v>223.89908281962076</v>
      </c>
      <c r="I190" s="44">
        <v>38893</v>
      </c>
      <c r="J190" s="35">
        <v>23.605862855911255</v>
      </c>
      <c r="K190" s="35">
        <v>224.35278129577637</v>
      </c>
      <c r="M190" s="44">
        <v>39258</v>
      </c>
      <c r="N190" s="37">
        <v>23.94933819770813</v>
      </c>
      <c r="O190" s="37">
        <v>225.1894702911377</v>
      </c>
    </row>
    <row r="191" spans="1:15">
      <c r="A191" s="44">
        <v>38164</v>
      </c>
      <c r="B191" s="35">
        <v>23.272343397140503</v>
      </c>
      <c r="C191" s="35">
        <v>223.64146677652994</v>
      </c>
      <c r="D191" s="36"/>
      <c r="E191" s="44">
        <v>38529</v>
      </c>
      <c r="F191" s="35">
        <v>22.851334253946941</v>
      </c>
      <c r="G191" s="35">
        <v>223.05832862854004</v>
      </c>
      <c r="I191" s="44">
        <v>38894</v>
      </c>
      <c r="J191" s="35">
        <v>23.573247035344441</v>
      </c>
      <c r="K191" s="35">
        <v>224.52240626017252</v>
      </c>
      <c r="M191" s="44">
        <v>39259</v>
      </c>
      <c r="N191" s="37">
        <v>23.835850477218628</v>
      </c>
      <c r="O191" s="37">
        <v>225.17472012837729</v>
      </c>
    </row>
    <row r="192" spans="1:15">
      <c r="A192" s="44">
        <v>38165</v>
      </c>
      <c r="B192" s="35">
        <v>23.321019093195599</v>
      </c>
      <c r="C192" s="35">
        <v>223.80245018005371</v>
      </c>
      <c r="D192" s="36"/>
      <c r="E192" s="44">
        <v>38530</v>
      </c>
      <c r="F192" s="35">
        <v>22.376137415568035</v>
      </c>
      <c r="G192" s="35">
        <v>221.85593223571777</v>
      </c>
      <c r="I192" s="44">
        <v>38895</v>
      </c>
      <c r="J192" s="35">
        <v>23.302060047785442</v>
      </c>
      <c r="K192" s="35">
        <v>223.7513313293457</v>
      </c>
      <c r="M192" s="44">
        <v>39260</v>
      </c>
      <c r="N192" s="37">
        <v>23.80033580462138</v>
      </c>
      <c r="O192" s="37">
        <v>224.69610404968262</v>
      </c>
    </row>
    <row r="193" spans="1:15">
      <c r="A193" s="44">
        <v>38166</v>
      </c>
      <c r="B193" s="35">
        <v>23.321019093195599</v>
      </c>
      <c r="C193" s="35">
        <v>223.80245018005371</v>
      </c>
      <c r="D193" s="36"/>
      <c r="E193" s="44">
        <v>38531</v>
      </c>
      <c r="F193" s="35">
        <v>23.010426918665569</v>
      </c>
      <c r="G193" s="35">
        <v>223.39554786682129</v>
      </c>
      <c r="I193" s="44">
        <v>38896</v>
      </c>
      <c r="J193" s="35">
        <v>23.407975037892658</v>
      </c>
      <c r="K193" s="35">
        <v>223.92324447631836</v>
      </c>
      <c r="M193" s="44">
        <v>39261</v>
      </c>
      <c r="N193" s="37">
        <v>24.076786915461224</v>
      </c>
      <c r="O193" s="37">
        <v>225.47761027018228</v>
      </c>
    </row>
    <row r="194" spans="1:15">
      <c r="A194" s="44">
        <v>38167</v>
      </c>
      <c r="B194" s="35">
        <v>23.742715040842693</v>
      </c>
      <c r="C194" s="35">
        <v>224.71746635437012</v>
      </c>
      <c r="D194" s="36"/>
      <c r="E194" s="44">
        <v>38532</v>
      </c>
      <c r="F194" s="35">
        <v>23.341675917307537</v>
      </c>
      <c r="G194" s="35">
        <v>224.13559786478677</v>
      </c>
      <c r="I194" s="44">
        <v>38897</v>
      </c>
      <c r="J194" s="35">
        <v>23.686066627502441</v>
      </c>
      <c r="K194" s="35">
        <v>224.44890912373862</v>
      </c>
      <c r="M194" s="44">
        <v>39262</v>
      </c>
      <c r="N194" s="37">
        <v>23.998128016789753</v>
      </c>
      <c r="O194" s="37">
        <v>225.41784222920737</v>
      </c>
    </row>
    <row r="195" spans="1:15">
      <c r="A195" s="44">
        <v>38168</v>
      </c>
      <c r="B195" s="35">
        <v>24.014473756154377</v>
      </c>
      <c r="C195" s="35">
        <v>225.28000704447427</v>
      </c>
      <c r="D195" s="36"/>
      <c r="E195" s="44">
        <v>38533</v>
      </c>
      <c r="F195" s="35">
        <v>23.40269176165263</v>
      </c>
      <c r="G195" s="35">
        <v>225.12284533182779</v>
      </c>
      <c r="I195" s="44">
        <v>38898</v>
      </c>
      <c r="J195" s="35">
        <v>23.785344362258911</v>
      </c>
      <c r="K195" s="35">
        <v>224.78765551249185</v>
      </c>
      <c r="M195" s="44">
        <v>39263</v>
      </c>
      <c r="N195" s="37">
        <v>23.930512428283691</v>
      </c>
      <c r="O195" s="37">
        <v>225.23270352681479</v>
      </c>
    </row>
    <row r="196" spans="1:15" s="40" customFormat="1">
      <c r="A196" s="45"/>
      <c r="B196" s="43"/>
      <c r="C196" s="43"/>
      <c r="D196" s="39"/>
      <c r="E196" s="45"/>
      <c r="F196" s="43"/>
      <c r="G196" s="43"/>
      <c r="I196" s="45"/>
      <c r="J196" s="43"/>
      <c r="K196" s="43"/>
      <c r="M196" s="45"/>
      <c r="N196" s="42"/>
      <c r="O196" s="42"/>
    </row>
    <row r="197" spans="1:15" s="40" customFormat="1">
      <c r="A197" s="45"/>
      <c r="B197" s="39"/>
      <c r="C197" s="39"/>
      <c r="D197" s="39"/>
      <c r="E197" s="45"/>
      <c r="F197" s="39"/>
      <c r="G197" s="39"/>
      <c r="I197" s="45"/>
      <c r="J197" s="39"/>
      <c r="K197" s="39"/>
      <c r="M197" s="45"/>
    </row>
    <row r="198" spans="1:15">
      <c r="A198" s="44">
        <v>38169</v>
      </c>
      <c r="B198" s="35">
        <v>23.687344630559284</v>
      </c>
      <c r="C198" s="35">
        <v>224.61167081197104</v>
      </c>
      <c r="D198" s="36"/>
      <c r="E198" s="44">
        <v>38534</v>
      </c>
      <c r="F198" s="35">
        <v>23.151646534601849</v>
      </c>
      <c r="G198" s="35">
        <v>223.29992612202963</v>
      </c>
      <c r="I198" s="44">
        <v>38899</v>
      </c>
      <c r="J198" s="35">
        <v>23.445378383000691</v>
      </c>
      <c r="K198" s="35">
        <v>223.93951924641928</v>
      </c>
      <c r="M198" s="44">
        <v>39264</v>
      </c>
      <c r="N198" s="37">
        <v>23.882695436477661</v>
      </c>
      <c r="O198" s="37">
        <v>225.28076807657877</v>
      </c>
    </row>
    <row r="199" spans="1:15">
      <c r="A199" s="44">
        <v>38170</v>
      </c>
      <c r="B199" s="35">
        <v>23.041039625803631</v>
      </c>
      <c r="C199" s="35">
        <v>223.29839769999185</v>
      </c>
      <c r="D199" s="36"/>
      <c r="E199" s="44">
        <v>38535</v>
      </c>
      <c r="F199" s="35">
        <v>22.659761428833008</v>
      </c>
      <c r="G199" s="35">
        <v>224.36905352274576</v>
      </c>
      <c r="I199" s="44">
        <v>38900</v>
      </c>
      <c r="J199" s="35">
        <v>23.461151917775471</v>
      </c>
      <c r="K199" s="35">
        <v>224.04353396097818</v>
      </c>
      <c r="M199" s="44">
        <v>39265</v>
      </c>
      <c r="N199" s="37">
        <v>23.904820362726849</v>
      </c>
      <c r="O199" s="37">
        <v>225.1831143697103</v>
      </c>
    </row>
    <row r="200" spans="1:15">
      <c r="A200" s="44">
        <v>38171</v>
      </c>
      <c r="B200" s="35">
        <v>23.118840456008911</v>
      </c>
      <c r="C200" s="35">
        <v>223.51532999674478</v>
      </c>
      <c r="D200" s="36"/>
      <c r="E200" s="44">
        <v>38536</v>
      </c>
      <c r="F200" s="35">
        <v>22.203369140625</v>
      </c>
      <c r="G200" s="35">
        <v>221.44166564941406</v>
      </c>
      <c r="I200" s="44">
        <v>38901</v>
      </c>
      <c r="J200" s="35">
        <v>23.194333155949909</v>
      </c>
      <c r="K200" s="35">
        <v>223.5041389465332</v>
      </c>
      <c r="M200" s="44">
        <v>39266</v>
      </c>
      <c r="N200" s="37">
        <v>23.912449757258099</v>
      </c>
      <c r="O200" s="37">
        <v>225.25050671895346</v>
      </c>
    </row>
    <row r="201" spans="1:15">
      <c r="A201" s="44">
        <v>38172</v>
      </c>
      <c r="B201" s="35">
        <v>23.597203493118286</v>
      </c>
      <c r="C201" s="35">
        <v>224.46468035380045</v>
      </c>
      <c r="D201" s="36"/>
      <c r="E201" s="44">
        <v>38537</v>
      </c>
      <c r="F201" s="35">
        <v>22.765370607376099</v>
      </c>
      <c r="G201" s="35">
        <v>222.67075411478677</v>
      </c>
      <c r="I201" s="44">
        <v>38902</v>
      </c>
      <c r="J201" s="35">
        <v>23.355694850285847</v>
      </c>
      <c r="K201" s="35">
        <v>223.66486358642578</v>
      </c>
      <c r="M201" s="44">
        <v>39267</v>
      </c>
      <c r="N201" s="37">
        <v>23.975163380304974</v>
      </c>
      <c r="O201" s="37">
        <v>225.35019620259604</v>
      </c>
    </row>
    <row r="202" spans="1:15">
      <c r="A202" s="44">
        <v>38173</v>
      </c>
      <c r="B202" s="35">
        <v>23.597203493118286</v>
      </c>
      <c r="C202" s="35">
        <v>224.46468035380045</v>
      </c>
      <c r="D202" s="36"/>
      <c r="E202" s="44">
        <v>38538</v>
      </c>
      <c r="F202" s="35">
        <v>22.828122138977051</v>
      </c>
      <c r="G202" s="35">
        <v>221.81447474161783</v>
      </c>
      <c r="I202" s="44">
        <v>38903</v>
      </c>
      <c r="J202" s="35">
        <v>23.19791881243388</v>
      </c>
      <c r="K202" s="35">
        <v>223.61247634887695</v>
      </c>
      <c r="M202" s="44">
        <v>39268</v>
      </c>
      <c r="N202" s="37">
        <v>23.953229029973347</v>
      </c>
      <c r="O202" s="37">
        <v>225.29780896504721</v>
      </c>
    </row>
    <row r="203" spans="1:15">
      <c r="A203" s="44">
        <v>38174</v>
      </c>
      <c r="B203" s="35">
        <v>23.494244337081909</v>
      </c>
      <c r="C203" s="35">
        <v>224.07329050699869</v>
      </c>
      <c r="D203" s="36"/>
      <c r="E203" s="44">
        <v>38539</v>
      </c>
      <c r="F203" s="35">
        <v>22.586557388305664</v>
      </c>
      <c r="G203" s="35">
        <v>222.30119788128397</v>
      </c>
      <c r="I203" s="44">
        <v>38904</v>
      </c>
      <c r="J203" s="35">
        <v>23.988972107569378</v>
      </c>
      <c r="K203" s="35">
        <v>224.22028477986655</v>
      </c>
      <c r="M203" s="44">
        <v>39269</v>
      </c>
      <c r="N203" s="37">
        <v>23.803788503011067</v>
      </c>
      <c r="O203" s="37">
        <v>224.91633542378744</v>
      </c>
    </row>
    <row r="204" spans="1:15">
      <c r="A204" s="44">
        <v>38175</v>
      </c>
      <c r="B204" s="35">
        <v>23.080254554748535</v>
      </c>
      <c r="C204" s="35">
        <v>223.29280408223471</v>
      </c>
      <c r="D204" s="36"/>
      <c r="E204" s="44">
        <v>38540</v>
      </c>
      <c r="F204" s="35">
        <v>24.23309326171875</v>
      </c>
      <c r="G204" s="35">
        <v>226.08033752441406</v>
      </c>
      <c r="I204" s="44">
        <v>38905</v>
      </c>
      <c r="J204" s="35">
        <v>23.378373305002849</v>
      </c>
      <c r="K204" s="35">
        <v>223.47540219624838</v>
      </c>
      <c r="M204" s="44">
        <v>39270</v>
      </c>
      <c r="N204" s="37">
        <v>24.106636842091877</v>
      </c>
      <c r="O204" s="37">
        <v>225.64596430460611</v>
      </c>
    </row>
    <row r="205" spans="1:15">
      <c r="A205" s="44">
        <v>38176</v>
      </c>
      <c r="B205" s="35">
        <v>23.104039271672566</v>
      </c>
      <c r="C205" s="35">
        <v>223.32916895548502</v>
      </c>
      <c r="D205" s="36"/>
      <c r="E205" s="44">
        <v>38541</v>
      </c>
      <c r="F205" s="35">
        <v>22.904722134272259</v>
      </c>
      <c r="G205" s="35">
        <v>223.13817405700684</v>
      </c>
      <c r="I205" s="44">
        <v>38906</v>
      </c>
      <c r="J205" s="35">
        <v>22.716122627258301</v>
      </c>
      <c r="K205" s="35">
        <v>222.46221860249838</v>
      </c>
      <c r="M205" s="44">
        <v>39271</v>
      </c>
      <c r="N205" s="37">
        <v>23.975202004114788</v>
      </c>
      <c r="O205" s="37">
        <v>225.19226837158203</v>
      </c>
    </row>
    <row r="206" spans="1:15">
      <c r="A206" s="44">
        <v>38177</v>
      </c>
      <c r="B206" s="35">
        <v>22.316304445266724</v>
      </c>
      <c r="C206" s="35">
        <v>220.22299702962241</v>
      </c>
      <c r="D206" s="36"/>
      <c r="E206" s="44">
        <v>38542</v>
      </c>
      <c r="F206" s="35">
        <v>23.338890552520752</v>
      </c>
      <c r="G206" s="35">
        <v>224.06769434611002</v>
      </c>
      <c r="I206" s="44">
        <v>38907</v>
      </c>
      <c r="J206" s="35">
        <v>23.200131177902222</v>
      </c>
      <c r="K206" s="35">
        <v>223.64960606892905</v>
      </c>
      <c r="M206" s="44">
        <v>39272</v>
      </c>
      <c r="N206" s="37">
        <v>24.095574696858723</v>
      </c>
      <c r="O206" s="37">
        <v>225.87815157572427</v>
      </c>
    </row>
    <row r="207" spans="1:15">
      <c r="A207" s="44">
        <v>38178</v>
      </c>
      <c r="B207" s="35">
        <v>22.285844008127849</v>
      </c>
      <c r="C207" s="35">
        <v>219.83642578125</v>
      </c>
      <c r="D207" s="36"/>
      <c r="E207" s="44">
        <v>38543</v>
      </c>
      <c r="F207" s="35">
        <v>23.168030738830566</v>
      </c>
      <c r="G207" s="35">
        <v>223.68520736694336</v>
      </c>
      <c r="I207" s="44">
        <v>38908</v>
      </c>
      <c r="J207" s="35">
        <v>23.518010218938191</v>
      </c>
      <c r="K207" s="35">
        <v>224.15086301167807</v>
      </c>
      <c r="M207" s="44">
        <v>39273</v>
      </c>
      <c r="N207" s="37"/>
      <c r="O207" s="37"/>
    </row>
    <row r="208" spans="1:15">
      <c r="A208" s="44">
        <v>38179</v>
      </c>
      <c r="B208" s="35">
        <v>22.201958815256756</v>
      </c>
      <c r="C208" s="35">
        <v>221.61865234375</v>
      </c>
      <c r="D208" s="36"/>
      <c r="E208" s="44">
        <v>38544</v>
      </c>
      <c r="F208" s="35">
        <v>23.000928004582722</v>
      </c>
      <c r="G208" s="35">
        <v>223.46903991699219</v>
      </c>
      <c r="I208" s="44">
        <v>38909</v>
      </c>
      <c r="J208" s="35">
        <v>23.755074977874756</v>
      </c>
      <c r="K208" s="35">
        <v>224.77926127115884</v>
      </c>
      <c r="M208" s="44">
        <v>39274</v>
      </c>
      <c r="N208" s="37">
        <v>23.804665247599285</v>
      </c>
      <c r="O208" s="37">
        <v>224.81257820129395</v>
      </c>
    </row>
    <row r="209" spans="1:15">
      <c r="A209" s="44">
        <v>38180</v>
      </c>
      <c r="B209" s="35">
        <v>22.63280987739563</v>
      </c>
      <c r="C209" s="35">
        <v>222.16975720723471</v>
      </c>
      <c r="D209" s="36"/>
      <c r="E209" s="44">
        <v>38545</v>
      </c>
      <c r="F209" s="35">
        <v>23.587647120157879</v>
      </c>
      <c r="G209" s="35">
        <v>224.41356150309244</v>
      </c>
      <c r="I209" s="44">
        <v>38910</v>
      </c>
      <c r="J209" s="35">
        <v>23.387051820755005</v>
      </c>
      <c r="K209" s="35">
        <v>223.89628855387369</v>
      </c>
      <c r="M209" s="44">
        <v>39275</v>
      </c>
      <c r="N209" s="37">
        <v>23.804150501887005</v>
      </c>
      <c r="O209" s="37">
        <v>225.08164278666177</v>
      </c>
    </row>
    <row r="210" spans="1:15">
      <c r="A210" s="44">
        <v>38181</v>
      </c>
      <c r="B210" s="35">
        <v>22.190323670705158</v>
      </c>
      <c r="C210" s="35">
        <v>221.31373659769693</v>
      </c>
      <c r="D210" s="36"/>
      <c r="E210" s="44">
        <v>38546</v>
      </c>
      <c r="F210" s="35">
        <v>22.004452625910442</v>
      </c>
      <c r="G210" s="35">
        <v>220.72958119710287</v>
      </c>
      <c r="I210" s="44">
        <v>38911</v>
      </c>
      <c r="J210" s="35">
        <v>23.664227247238159</v>
      </c>
      <c r="K210" s="35">
        <v>224.90387471516928</v>
      </c>
      <c r="M210" s="44">
        <v>39276</v>
      </c>
      <c r="N210" s="37">
        <v>24.142037232716877</v>
      </c>
      <c r="O210" s="37">
        <v>225.33671696980795</v>
      </c>
    </row>
    <row r="211" spans="1:15">
      <c r="A211" s="44">
        <v>38182</v>
      </c>
      <c r="B211" s="35">
        <v>21.816464503606159</v>
      </c>
      <c r="C211" s="35">
        <v>220.3493824005127</v>
      </c>
      <c r="D211" s="36"/>
      <c r="E211" s="44">
        <v>38547</v>
      </c>
      <c r="F211" s="35">
        <v>21.958256642023724</v>
      </c>
      <c r="G211" s="35">
        <v>220.72560327703303</v>
      </c>
      <c r="I211" s="44">
        <v>38912</v>
      </c>
      <c r="J211" s="35">
        <v>23.708649794260662</v>
      </c>
      <c r="K211" s="35">
        <v>224.4570484161377</v>
      </c>
      <c r="M211" s="44">
        <v>39277</v>
      </c>
      <c r="N211" s="37">
        <v>23.768387635548908</v>
      </c>
      <c r="O211" s="37">
        <v>224.78918266296387</v>
      </c>
    </row>
    <row r="212" spans="1:15">
      <c r="A212" s="44">
        <v>38183</v>
      </c>
      <c r="B212" s="35">
        <v>21.689262946446735</v>
      </c>
      <c r="C212" s="35">
        <v>220.16907755533853</v>
      </c>
      <c r="D212" s="36"/>
      <c r="E212" s="44">
        <v>38548</v>
      </c>
      <c r="F212" s="35">
        <v>24.059601942698162</v>
      </c>
      <c r="G212" s="35">
        <v>225.28305753072104</v>
      </c>
      <c r="I212" s="44">
        <v>38913</v>
      </c>
      <c r="J212" s="35">
        <v>23.64751935005188</v>
      </c>
      <c r="K212" s="35">
        <v>224.40720303853354</v>
      </c>
      <c r="M212" s="44">
        <v>39278</v>
      </c>
      <c r="N212" s="37">
        <v>23.74487042427063</v>
      </c>
      <c r="O212" s="37">
        <v>224.77799288431802</v>
      </c>
    </row>
    <row r="213" spans="1:15">
      <c r="A213" s="44">
        <v>38184</v>
      </c>
      <c r="B213" s="35">
        <v>21.009045521418255</v>
      </c>
      <c r="C213" s="35">
        <v>218.76577758789063</v>
      </c>
      <c r="D213" s="36"/>
      <c r="E213" s="44">
        <v>38549</v>
      </c>
      <c r="F213" s="35">
        <v>22.934419631958008</v>
      </c>
      <c r="G213" s="35">
        <v>223.27272033691406</v>
      </c>
      <c r="I213" s="44">
        <v>38914</v>
      </c>
      <c r="J213" s="35">
        <v>23.624401807785034</v>
      </c>
      <c r="K213" s="35">
        <v>224.58904139200845</v>
      </c>
      <c r="M213" s="44">
        <v>39279</v>
      </c>
      <c r="N213" s="37">
        <v>23.896866639455158</v>
      </c>
      <c r="O213" s="37">
        <v>224.75306765238443</v>
      </c>
    </row>
    <row r="214" spans="1:15">
      <c r="A214" s="44">
        <v>38185</v>
      </c>
      <c r="B214" s="35">
        <v>20.779038031895954</v>
      </c>
      <c r="C214" s="35">
        <v>218.06819216410318</v>
      </c>
      <c r="D214" s="36"/>
      <c r="E214" s="44">
        <v>38550</v>
      </c>
      <c r="F214" s="35">
        <v>22.815686305363972</v>
      </c>
      <c r="G214" s="35">
        <v>222.78163464864096</v>
      </c>
      <c r="I214" s="44">
        <v>38915</v>
      </c>
      <c r="J214" s="35">
        <v>23.454705079396565</v>
      </c>
      <c r="K214" s="35">
        <v>224.02191925048828</v>
      </c>
      <c r="M214" s="44">
        <v>39280</v>
      </c>
      <c r="N214" s="37">
        <v>23.760586818059284</v>
      </c>
      <c r="O214" s="37">
        <v>224.70271619160971</v>
      </c>
    </row>
    <row r="215" spans="1:15">
      <c r="A215" s="44">
        <v>38186</v>
      </c>
      <c r="B215" s="35">
        <v>21.382675647735596</v>
      </c>
      <c r="C215" s="35">
        <v>219.5495694478353</v>
      </c>
      <c r="D215" s="36"/>
      <c r="E215" s="44">
        <v>38551</v>
      </c>
      <c r="F215" s="35">
        <v>22.829915126164753</v>
      </c>
      <c r="G215" s="35">
        <v>222.61962890625</v>
      </c>
      <c r="I215" s="44">
        <v>38916</v>
      </c>
      <c r="J215" s="35">
        <v>23.519116640090942</v>
      </c>
      <c r="K215" s="35">
        <v>224.63405164082846</v>
      </c>
      <c r="M215" s="44">
        <v>39281</v>
      </c>
      <c r="N215" s="37">
        <v>23.924198865890503</v>
      </c>
      <c r="O215" s="37">
        <v>225.4091968536377</v>
      </c>
    </row>
    <row r="216" spans="1:15">
      <c r="A216" s="44">
        <v>38187</v>
      </c>
      <c r="B216" s="35">
        <v>21.730843544006348</v>
      </c>
      <c r="C216" s="35">
        <v>220.31327247619629</v>
      </c>
      <c r="D216" s="36"/>
      <c r="E216" s="44">
        <v>38552</v>
      </c>
      <c r="F216" s="35">
        <v>22.705174525578816</v>
      </c>
      <c r="G216" s="35">
        <v>222.12525939941406</v>
      </c>
      <c r="I216" s="44">
        <v>38917</v>
      </c>
      <c r="J216" s="35">
        <v>23.723259925842285</v>
      </c>
      <c r="K216" s="35">
        <v>224.50765700567337</v>
      </c>
      <c r="M216" s="44">
        <v>39282</v>
      </c>
      <c r="N216" s="37">
        <v>23.991814454396565</v>
      </c>
      <c r="O216" s="37">
        <v>225.2657667795817</v>
      </c>
    </row>
    <row r="217" spans="1:15">
      <c r="A217" s="44">
        <v>38188</v>
      </c>
      <c r="B217" s="35">
        <v>21.945439577102661</v>
      </c>
      <c r="C217" s="35">
        <v>220.6418425242106</v>
      </c>
      <c r="D217" s="36"/>
      <c r="E217" s="44">
        <v>38553</v>
      </c>
      <c r="F217" s="35">
        <v>22.830906788508099</v>
      </c>
      <c r="G217" s="35">
        <v>222.9210007985433</v>
      </c>
      <c r="I217" s="44">
        <v>38918</v>
      </c>
      <c r="J217" s="35">
        <v>23.832016944885254</v>
      </c>
      <c r="K217" s="35">
        <v>224.78943634033203</v>
      </c>
      <c r="M217" s="44">
        <v>39283</v>
      </c>
      <c r="N217" s="37">
        <v>23.998795668284099</v>
      </c>
      <c r="O217" s="37">
        <v>225.27059682210287</v>
      </c>
    </row>
    <row r="218" spans="1:15">
      <c r="A218" s="44">
        <v>38189</v>
      </c>
      <c r="B218" s="35">
        <v>22.057839552561443</v>
      </c>
      <c r="C218" s="35">
        <v>221.03730138142905</v>
      </c>
      <c r="D218" s="36"/>
      <c r="E218" s="44">
        <v>38554</v>
      </c>
      <c r="F218" s="35">
        <v>22.830906788508099</v>
      </c>
      <c r="G218" s="35">
        <v>222.9210007985433</v>
      </c>
      <c r="I218" s="44">
        <v>38919</v>
      </c>
      <c r="J218" s="35">
        <v>23.64111081759135</v>
      </c>
      <c r="K218" s="35">
        <v>224.59335772196451</v>
      </c>
      <c r="M218" s="44">
        <v>39284</v>
      </c>
      <c r="N218" s="37">
        <v>24.019681374231975</v>
      </c>
      <c r="O218" s="37">
        <v>225.32069969177246</v>
      </c>
    </row>
    <row r="219" spans="1:15">
      <c r="A219" s="44">
        <v>38190</v>
      </c>
      <c r="B219" s="35">
        <v>22.002640724182129</v>
      </c>
      <c r="C219" s="35">
        <v>220.88242276509604</v>
      </c>
      <c r="D219" s="36"/>
      <c r="E219" s="44">
        <v>38555</v>
      </c>
      <c r="F219" s="35">
        <v>22.227364699045818</v>
      </c>
      <c r="G219" s="35">
        <v>221.34425417582193</v>
      </c>
      <c r="I219" s="44">
        <v>38920</v>
      </c>
      <c r="J219" s="35">
        <v>23.352299928665161</v>
      </c>
      <c r="K219" s="35">
        <v>223.9992847442627</v>
      </c>
      <c r="M219" s="44">
        <v>39285</v>
      </c>
      <c r="N219" s="37">
        <v>24.010430494944256</v>
      </c>
      <c r="O219" s="37">
        <v>225.31052080790201</v>
      </c>
    </row>
    <row r="220" spans="1:15">
      <c r="A220" s="44">
        <v>38191</v>
      </c>
      <c r="B220" s="35">
        <v>21.926442066828411</v>
      </c>
      <c r="C220" s="35">
        <v>220.72296651204428</v>
      </c>
      <c r="D220" s="36"/>
      <c r="E220" s="44">
        <v>38556</v>
      </c>
      <c r="F220" s="35">
        <v>22.615662574768066</v>
      </c>
      <c r="G220" s="35">
        <v>222.29131635030112</v>
      </c>
      <c r="I220" s="44">
        <v>38921</v>
      </c>
      <c r="J220" s="35">
        <v>23.329449415206909</v>
      </c>
      <c r="K220" s="35">
        <v>223.47565714518228</v>
      </c>
      <c r="M220" s="44">
        <v>39286</v>
      </c>
      <c r="N220" s="37">
        <v>23.99999737739563</v>
      </c>
      <c r="O220" s="37">
        <v>225.32858149210611</v>
      </c>
    </row>
    <row r="221" spans="1:15">
      <c r="A221" s="44">
        <v>38192</v>
      </c>
      <c r="B221" s="35">
        <v>22.17077374458313</v>
      </c>
      <c r="C221" s="35">
        <v>221.15962409973145</v>
      </c>
      <c r="D221" s="36"/>
      <c r="E221" s="44">
        <v>38557</v>
      </c>
      <c r="F221" s="35">
        <v>22.895870923995972</v>
      </c>
      <c r="G221" s="35">
        <v>222.78722699483237</v>
      </c>
      <c r="I221" s="44">
        <v>38922</v>
      </c>
      <c r="J221" s="35"/>
      <c r="K221" s="35"/>
      <c r="M221" s="44">
        <v>39287</v>
      </c>
      <c r="N221" s="37">
        <v>24.034883499145508</v>
      </c>
      <c r="O221" s="37">
        <v>225.52313168843588</v>
      </c>
    </row>
    <row r="222" spans="1:15">
      <c r="A222" s="44">
        <v>38193</v>
      </c>
      <c r="B222" s="35">
        <v>22.511369069417317</v>
      </c>
      <c r="C222" s="35">
        <v>222.0179303487142</v>
      </c>
      <c r="D222" s="36"/>
      <c r="E222" s="44">
        <v>38558</v>
      </c>
      <c r="F222" s="35">
        <v>22.867299159367878</v>
      </c>
      <c r="G222" s="35">
        <v>224.0633742014567</v>
      </c>
      <c r="I222" s="44">
        <v>38923</v>
      </c>
      <c r="J222" s="35">
        <v>23.005601167678833</v>
      </c>
      <c r="K222" s="35">
        <v>223.2006139755249</v>
      </c>
      <c r="M222" s="44">
        <v>39288</v>
      </c>
      <c r="N222" s="37">
        <v>24.014741897583008</v>
      </c>
      <c r="O222" s="37">
        <v>225.58365948994955</v>
      </c>
    </row>
    <row r="223" spans="1:15">
      <c r="A223" s="44">
        <v>38194</v>
      </c>
      <c r="B223" s="35">
        <v>22.433854262034099</v>
      </c>
      <c r="C223" s="35">
        <v>221.78091176350912</v>
      </c>
      <c r="D223" s="36"/>
      <c r="E223" s="44">
        <v>38559</v>
      </c>
      <c r="F223" s="35">
        <v>22.09123682975769</v>
      </c>
      <c r="G223" s="35">
        <v>221.11487007141113</v>
      </c>
      <c r="I223" s="44">
        <v>38924</v>
      </c>
      <c r="J223" s="35">
        <v>23.470288515090942</v>
      </c>
      <c r="K223" s="35">
        <v>224.16357231140137</v>
      </c>
      <c r="M223" s="44">
        <v>39289</v>
      </c>
      <c r="N223" s="37">
        <v>23.32672119140625</v>
      </c>
      <c r="O223" s="37">
        <v>223.74879455566406</v>
      </c>
    </row>
    <row r="224" spans="1:15">
      <c r="A224" s="44">
        <v>38195</v>
      </c>
      <c r="B224" s="35">
        <v>21.759129444758099</v>
      </c>
      <c r="C224" s="35">
        <v>221.20717493693033</v>
      </c>
      <c r="D224" s="36"/>
      <c r="E224" s="44">
        <v>38560</v>
      </c>
      <c r="F224" s="35">
        <v>22.837887843449909</v>
      </c>
      <c r="G224" s="35">
        <v>222.21604220072427</v>
      </c>
      <c r="I224" s="44">
        <v>38925</v>
      </c>
      <c r="J224" s="35">
        <v>23.431797901789349</v>
      </c>
      <c r="K224" s="35">
        <v>223.93952178955078</v>
      </c>
      <c r="M224" s="44">
        <v>39290</v>
      </c>
      <c r="N224" s="37">
        <v>23.8934326171875</v>
      </c>
      <c r="O224" s="37">
        <v>224.9687328338623</v>
      </c>
    </row>
    <row r="225" spans="1:15">
      <c r="A225" s="44">
        <v>38196</v>
      </c>
      <c r="B225" s="35">
        <v>19.260215759277344</v>
      </c>
      <c r="C225" s="35">
        <v>219.20420837402344</v>
      </c>
      <c r="D225" s="36"/>
      <c r="E225" s="44">
        <v>38561</v>
      </c>
      <c r="F225" s="35">
        <v>22.988186438878376</v>
      </c>
      <c r="G225" s="35">
        <v>223.31136957804361</v>
      </c>
      <c r="I225" s="44">
        <v>38926</v>
      </c>
      <c r="J225" s="35">
        <v>23.09383471806844</v>
      </c>
      <c r="K225" s="35">
        <v>223.54330190022787</v>
      </c>
      <c r="M225" s="44">
        <v>39291</v>
      </c>
      <c r="N225" s="37">
        <v>23.798677444458008</v>
      </c>
      <c r="O225" s="37">
        <v>225.61467679341635</v>
      </c>
    </row>
    <row r="226" spans="1:15">
      <c r="A226" s="44">
        <v>38197</v>
      </c>
      <c r="B226" s="35">
        <v>21.431103229522705</v>
      </c>
      <c r="C226" s="35">
        <v>219.68867556254068</v>
      </c>
      <c r="D226" s="36"/>
      <c r="E226" s="44">
        <v>38562</v>
      </c>
      <c r="F226" s="35">
        <v>22.594662586847942</v>
      </c>
      <c r="G226" s="35">
        <v>221.12910525004068</v>
      </c>
      <c r="I226" s="44">
        <v>38927</v>
      </c>
      <c r="J226" s="35">
        <v>23.405133008956909</v>
      </c>
      <c r="K226" s="35">
        <v>223.97079785664877</v>
      </c>
      <c r="M226" s="44">
        <v>39292</v>
      </c>
      <c r="N226" s="37">
        <v>24.46380615234375</v>
      </c>
      <c r="O226" s="37">
        <v>226.20240783691406</v>
      </c>
    </row>
    <row r="227" spans="1:15">
      <c r="A227" s="44">
        <v>38198</v>
      </c>
      <c r="B227" s="35">
        <v>21.876412391662598</v>
      </c>
      <c r="C227" s="35">
        <v>220.03835805257162</v>
      </c>
      <c r="D227" s="36"/>
      <c r="E227" s="44">
        <v>38563</v>
      </c>
      <c r="F227" s="35">
        <v>23.40269176165263</v>
      </c>
      <c r="G227" s="35">
        <v>225.12284533182779</v>
      </c>
      <c r="I227" s="44">
        <v>38928</v>
      </c>
      <c r="J227" s="35">
        <v>23.269902308781941</v>
      </c>
      <c r="K227" s="35">
        <v>223.25822257995605</v>
      </c>
      <c r="M227" s="44">
        <v>39293</v>
      </c>
      <c r="N227" s="37">
        <v>23.916955507718601</v>
      </c>
      <c r="O227" s="37">
        <v>225.20424123910757</v>
      </c>
    </row>
    <row r="228" spans="1:15">
      <c r="A228" s="44">
        <v>38199</v>
      </c>
      <c r="B228" s="35">
        <v>23.113716038790617</v>
      </c>
      <c r="C228" s="35">
        <v>223.31099631569603</v>
      </c>
      <c r="D228" s="36"/>
      <c r="E228" s="44">
        <v>38564</v>
      </c>
      <c r="F228" s="35">
        <v>23.40269176165263</v>
      </c>
      <c r="G228" s="35">
        <v>225.12284533182779</v>
      </c>
      <c r="I228" s="44">
        <v>38929</v>
      </c>
      <c r="J228" s="35">
        <v>23.536606470743816</v>
      </c>
      <c r="K228" s="35">
        <v>224.23579851786295</v>
      </c>
      <c r="M228" s="44">
        <v>39294</v>
      </c>
      <c r="N228" s="37">
        <v>23.764954408009846</v>
      </c>
      <c r="O228" s="37">
        <v>224.80622227986655</v>
      </c>
    </row>
    <row r="229" spans="1:15" s="40" customFormat="1">
      <c r="A229" s="45"/>
      <c r="B229" s="39"/>
      <c r="C229" s="39"/>
      <c r="D229" s="39"/>
      <c r="E229" s="45"/>
      <c r="F229" s="39"/>
      <c r="G229" s="39"/>
      <c r="I229" s="45"/>
      <c r="J229" s="39"/>
      <c r="K229" s="39"/>
      <c r="M229" s="45"/>
    </row>
    <row r="230" spans="1:15" s="40" customFormat="1">
      <c r="A230" s="45"/>
      <c r="B230" s="39"/>
      <c r="C230" s="39"/>
      <c r="D230" s="39"/>
      <c r="E230" s="45"/>
      <c r="F230" s="39"/>
      <c r="G230" s="39"/>
      <c r="I230" s="45"/>
      <c r="J230" s="39"/>
      <c r="K230" s="39"/>
      <c r="M230" s="45"/>
    </row>
    <row r="231" spans="1:15">
      <c r="A231" s="44">
        <v>38200</v>
      </c>
      <c r="B231" s="35">
        <v>22.942220131556194</v>
      </c>
      <c r="C231" s="35">
        <v>222.84546915690103</v>
      </c>
      <c r="D231" s="36"/>
      <c r="E231" s="44">
        <v>38565</v>
      </c>
      <c r="F231" s="35">
        <v>24.23309326171875</v>
      </c>
      <c r="G231" s="35">
        <v>226.08033752441406</v>
      </c>
      <c r="I231" s="44">
        <v>38930</v>
      </c>
      <c r="J231" s="35"/>
      <c r="K231" s="35"/>
      <c r="M231" s="44">
        <v>39295</v>
      </c>
      <c r="N231" s="37">
        <v>23.937417189280193</v>
      </c>
      <c r="O231" s="37">
        <v>224.92422103881836</v>
      </c>
    </row>
    <row r="232" spans="1:15">
      <c r="A232" s="44">
        <v>38201</v>
      </c>
      <c r="B232" s="35">
        <v>23.337250391642254</v>
      </c>
      <c r="C232" s="35">
        <v>223.9992847442627</v>
      </c>
      <c r="D232" s="36"/>
      <c r="E232" s="44">
        <v>38566</v>
      </c>
      <c r="F232" s="35">
        <v>22.904722134272259</v>
      </c>
      <c r="G232" s="35">
        <v>223.13817405700684</v>
      </c>
      <c r="I232" s="44">
        <v>38931</v>
      </c>
      <c r="J232" s="35"/>
      <c r="K232" s="35"/>
      <c r="M232" s="44">
        <v>39296</v>
      </c>
      <c r="N232" s="37">
        <v>23.554459253946941</v>
      </c>
      <c r="O232" s="37">
        <v>224.40746053059897</v>
      </c>
    </row>
    <row r="233" spans="1:15">
      <c r="A233" s="44">
        <v>38202</v>
      </c>
      <c r="B233" s="35">
        <v>23.452988624572754</v>
      </c>
      <c r="C233" s="35">
        <v>223.97334607442221</v>
      </c>
      <c r="D233" s="36"/>
      <c r="E233" s="44">
        <v>38567</v>
      </c>
      <c r="F233" s="35">
        <v>23.338890552520752</v>
      </c>
      <c r="G233" s="35">
        <v>224.06769434611002</v>
      </c>
      <c r="I233" s="44">
        <v>38932</v>
      </c>
      <c r="J233" s="35">
        <v>23.215828895568848</v>
      </c>
      <c r="K233" s="35">
        <v>223.59136517842612</v>
      </c>
      <c r="M233" s="44">
        <v>39297</v>
      </c>
      <c r="N233" s="37">
        <v>23.847562074661255</v>
      </c>
      <c r="O233" s="37">
        <v>224.8588670094808</v>
      </c>
    </row>
    <row r="234" spans="1:15">
      <c r="A234" s="44">
        <v>38203</v>
      </c>
      <c r="B234" s="35">
        <v>22.431260108947754</v>
      </c>
      <c r="C234" s="35">
        <v>221.14639981587729</v>
      </c>
      <c r="D234" s="36"/>
      <c r="E234" s="44">
        <v>38568</v>
      </c>
      <c r="F234" s="35">
        <v>23.168030738830566</v>
      </c>
      <c r="G234" s="35">
        <v>223.68520736694336</v>
      </c>
      <c r="I234" s="44">
        <v>38933</v>
      </c>
      <c r="J234" s="35">
        <v>23.446808815002441</v>
      </c>
      <c r="K234" s="35">
        <v>223.92273585001627</v>
      </c>
      <c r="M234" s="44">
        <v>39298</v>
      </c>
      <c r="N234" s="37">
        <v>23.772221803665161</v>
      </c>
      <c r="O234" s="37">
        <v>224.71670405069986</v>
      </c>
    </row>
    <row r="235" spans="1:15">
      <c r="A235" s="44">
        <v>38204</v>
      </c>
      <c r="B235" s="35">
        <v>22.431260108947754</v>
      </c>
      <c r="C235" s="35">
        <v>221.14639981587729</v>
      </c>
      <c r="D235" s="36"/>
      <c r="E235" s="44">
        <v>38569</v>
      </c>
      <c r="F235" s="35">
        <v>23.000928004582722</v>
      </c>
      <c r="G235" s="35">
        <v>223.46903991699219</v>
      </c>
      <c r="I235" s="44">
        <v>38934</v>
      </c>
      <c r="J235" s="35">
        <v>23.164368947347004</v>
      </c>
      <c r="K235" s="35">
        <v>223.45352872212729</v>
      </c>
      <c r="M235" s="44">
        <v>39299</v>
      </c>
      <c r="N235" s="37">
        <v>23.642216761906941</v>
      </c>
      <c r="O235" s="37">
        <v>224.47434298197427</v>
      </c>
    </row>
    <row r="236" spans="1:15">
      <c r="A236" s="44">
        <v>38205</v>
      </c>
      <c r="B236" s="35">
        <v>21.586495240529377</v>
      </c>
      <c r="C236" s="35">
        <v>219.82803916931152</v>
      </c>
      <c r="D236" s="36"/>
      <c r="E236" s="44">
        <v>38570</v>
      </c>
      <c r="F236" s="35">
        <v>22.815686305363972</v>
      </c>
      <c r="G236" s="35">
        <v>222.78163464864096</v>
      </c>
      <c r="I236" s="44">
        <v>38935</v>
      </c>
      <c r="J236" s="35">
        <v>23.141575574874878</v>
      </c>
      <c r="K236" s="35">
        <v>223.56727069357166</v>
      </c>
      <c r="M236" s="44">
        <v>39300</v>
      </c>
      <c r="N236" s="37">
        <v>23.581448634465534</v>
      </c>
      <c r="O236" s="37">
        <v>224.24266306559244</v>
      </c>
    </row>
    <row r="237" spans="1:15">
      <c r="A237" s="44">
        <v>38206</v>
      </c>
      <c r="B237" s="35">
        <v>22.837944984436035</v>
      </c>
      <c r="C237" s="35">
        <v>222.69415092468262</v>
      </c>
      <c r="D237" s="36"/>
      <c r="E237" s="44">
        <v>38571</v>
      </c>
      <c r="F237" s="35">
        <v>22.829915126164753</v>
      </c>
      <c r="G237" s="35">
        <v>222.61962890625</v>
      </c>
      <c r="I237" s="44">
        <v>38936</v>
      </c>
      <c r="J237" s="35">
        <v>23.320732911427815</v>
      </c>
      <c r="K237" s="35">
        <v>223.61272875467935</v>
      </c>
      <c r="M237" s="44">
        <v>39301</v>
      </c>
      <c r="N237" s="37">
        <v>23.53321139017741</v>
      </c>
      <c r="O237" s="37">
        <v>224.40491358439127</v>
      </c>
    </row>
    <row r="238" spans="1:15">
      <c r="A238" s="44">
        <v>38207</v>
      </c>
      <c r="B238" s="35">
        <v>22.391854047775269</v>
      </c>
      <c r="C238" s="35">
        <v>221.64510981241861</v>
      </c>
      <c r="D238" s="36"/>
      <c r="E238" s="44">
        <v>38572</v>
      </c>
      <c r="F238" s="35">
        <v>22.705174525578816</v>
      </c>
      <c r="G238" s="35">
        <v>222.12525939941406</v>
      </c>
      <c r="I238" s="44">
        <v>38937</v>
      </c>
      <c r="J238" s="35">
        <v>23.448734998703003</v>
      </c>
      <c r="K238" s="35">
        <v>224.98729197184244</v>
      </c>
      <c r="M238" s="44">
        <v>39302</v>
      </c>
      <c r="N238" s="37">
        <v>23.590012550354004</v>
      </c>
      <c r="O238" s="37">
        <v>224.35557810465494</v>
      </c>
    </row>
    <row r="239" spans="1:15">
      <c r="A239" s="44">
        <v>38208</v>
      </c>
      <c r="B239" s="35">
        <v>22.591572920481365</v>
      </c>
      <c r="C239" s="35">
        <v>221.89916928609213</v>
      </c>
      <c r="D239" s="36"/>
      <c r="E239" s="44">
        <v>38573</v>
      </c>
      <c r="F239" s="35">
        <v>22.830906788508099</v>
      </c>
      <c r="G239" s="35">
        <v>222.9210007985433</v>
      </c>
      <c r="I239" s="44">
        <v>38938</v>
      </c>
      <c r="J239" s="35"/>
      <c r="K239" s="35"/>
      <c r="M239" s="44">
        <v>39303</v>
      </c>
      <c r="N239" s="37"/>
      <c r="O239" s="37"/>
    </row>
    <row r="240" spans="1:15">
      <c r="A240" s="44">
        <v>38209</v>
      </c>
      <c r="B240" s="35">
        <v>19.840121765931446</v>
      </c>
      <c r="C240" s="35">
        <v>214.72333908081055</v>
      </c>
      <c r="D240" s="36"/>
      <c r="E240" s="44">
        <v>38574</v>
      </c>
      <c r="F240" s="35">
        <v>22.830906788508099</v>
      </c>
      <c r="G240" s="35">
        <v>222.9210007985433</v>
      </c>
      <c r="I240" s="44">
        <v>38939</v>
      </c>
      <c r="J240" s="35">
        <v>23.600589752197266</v>
      </c>
      <c r="K240" s="35">
        <v>223.33291279185903</v>
      </c>
      <c r="M240" s="44">
        <v>39304</v>
      </c>
      <c r="N240" s="37"/>
      <c r="O240" s="37"/>
    </row>
    <row r="241" spans="1:15">
      <c r="A241" s="44">
        <v>38210</v>
      </c>
      <c r="B241" s="35">
        <v>0</v>
      </c>
      <c r="C241" s="35">
        <v>224.69432576497397</v>
      </c>
      <c r="D241" s="36"/>
      <c r="E241" s="44">
        <v>38575</v>
      </c>
      <c r="F241" s="35">
        <v>22.227364699045818</v>
      </c>
      <c r="G241" s="35">
        <v>221.34425417582193</v>
      </c>
      <c r="I241" s="44">
        <v>38940</v>
      </c>
      <c r="J241" s="35"/>
      <c r="K241" s="35"/>
      <c r="M241" s="44">
        <v>39305</v>
      </c>
      <c r="N241" s="37"/>
      <c r="O241" s="37"/>
    </row>
    <row r="242" spans="1:15">
      <c r="A242" s="44">
        <v>38211</v>
      </c>
      <c r="B242" s="35">
        <v>23.907883685568105</v>
      </c>
      <c r="C242" s="35">
        <v>225.09342359459919</v>
      </c>
      <c r="D242" s="36"/>
      <c r="E242" s="44">
        <v>38576</v>
      </c>
      <c r="F242" s="35">
        <v>22.615662574768066</v>
      </c>
      <c r="G242" s="35">
        <v>222.29131635030112</v>
      </c>
      <c r="I242" s="44">
        <v>38941</v>
      </c>
      <c r="J242" s="35">
        <v>23.198052565256756</v>
      </c>
      <c r="K242" s="35">
        <v>223.44895108540854</v>
      </c>
      <c r="M242" s="44">
        <v>39306</v>
      </c>
      <c r="N242" s="37"/>
      <c r="O242" s="37"/>
    </row>
    <row r="243" spans="1:15">
      <c r="A243" s="44">
        <v>38212</v>
      </c>
      <c r="B243" s="35"/>
      <c r="C243" s="35"/>
      <c r="D243" s="36"/>
      <c r="E243" s="44">
        <v>38577</v>
      </c>
      <c r="F243" s="35">
        <v>22.895870923995972</v>
      </c>
      <c r="G243" s="35">
        <v>222.78722699483237</v>
      </c>
      <c r="I243" s="44">
        <v>38942</v>
      </c>
      <c r="J243" s="35"/>
      <c r="K243" s="35"/>
      <c r="M243" s="44">
        <v>39307</v>
      </c>
      <c r="N243" s="37"/>
      <c r="O243" s="37"/>
    </row>
    <row r="244" spans="1:15">
      <c r="A244" s="44">
        <v>38213</v>
      </c>
      <c r="B244" s="35"/>
      <c r="C244" s="35"/>
      <c r="D244" s="36"/>
      <c r="E244" s="44">
        <v>38578</v>
      </c>
      <c r="F244" s="35">
        <v>22.867299159367878</v>
      </c>
      <c r="G244" s="35">
        <v>224.0633742014567</v>
      </c>
      <c r="I244" s="44">
        <v>38943</v>
      </c>
      <c r="J244" s="35">
        <v>23.426863352457683</v>
      </c>
      <c r="K244" s="35">
        <v>223.93625168573288</v>
      </c>
      <c r="M244" s="44">
        <v>39308</v>
      </c>
      <c r="N244" s="37"/>
      <c r="O244" s="37"/>
    </row>
    <row r="245" spans="1:15">
      <c r="A245" s="44">
        <v>38214</v>
      </c>
      <c r="B245" s="35"/>
      <c r="C245" s="35"/>
      <c r="D245" s="36"/>
      <c r="E245" s="44">
        <v>38579</v>
      </c>
      <c r="F245" s="35">
        <v>22.09123682975769</v>
      </c>
      <c r="G245" s="35">
        <v>221.11487007141113</v>
      </c>
      <c r="I245" s="44">
        <v>38944</v>
      </c>
      <c r="J245" s="35">
        <v>23.156949122746784</v>
      </c>
      <c r="K245" s="35">
        <v>223.41843605041504</v>
      </c>
      <c r="M245" s="44">
        <v>39309</v>
      </c>
      <c r="N245" s="37"/>
      <c r="O245" s="37"/>
    </row>
    <row r="246" spans="1:15">
      <c r="A246" s="44">
        <v>38215</v>
      </c>
      <c r="B246" s="35">
        <v>23.907883685568105</v>
      </c>
      <c r="C246" s="35">
        <v>225.09342359459919</v>
      </c>
      <c r="D246" s="36"/>
      <c r="E246" s="44">
        <v>38580</v>
      </c>
      <c r="F246" s="35">
        <v>23.151646534601849</v>
      </c>
      <c r="G246" s="35">
        <v>223.29992612202963</v>
      </c>
      <c r="I246" s="44">
        <v>38945</v>
      </c>
      <c r="J246" s="35">
        <v>23.201714833577473</v>
      </c>
      <c r="K246" s="35">
        <v>223.60382588704428</v>
      </c>
      <c r="M246" s="44">
        <v>39310</v>
      </c>
      <c r="N246" s="37"/>
      <c r="O246" s="37"/>
    </row>
    <row r="247" spans="1:15">
      <c r="A247" s="44">
        <v>38216</v>
      </c>
      <c r="B247" s="35">
        <v>21.73187255859375</v>
      </c>
      <c r="C247" s="35">
        <v>220.21484375</v>
      </c>
      <c r="D247" s="36"/>
      <c r="E247" s="44">
        <v>38581</v>
      </c>
      <c r="F247" s="35">
        <v>22.659761428833008</v>
      </c>
      <c r="G247" s="35">
        <v>224.36905352274576</v>
      </c>
      <c r="I247" s="44">
        <v>38946</v>
      </c>
      <c r="J247" s="35">
        <v>23.349228700002033</v>
      </c>
      <c r="K247" s="35">
        <v>223.85458119710287</v>
      </c>
      <c r="M247" s="44">
        <v>39311</v>
      </c>
      <c r="N247" s="37"/>
      <c r="O247" s="37"/>
    </row>
    <row r="248" spans="1:15">
      <c r="A248" s="44">
        <v>38217</v>
      </c>
      <c r="B248" s="35">
        <v>22.971040725708008</v>
      </c>
      <c r="C248" s="35">
        <v>222.88818359375</v>
      </c>
      <c r="D248" s="36"/>
      <c r="E248" s="44">
        <v>38582</v>
      </c>
      <c r="F248" s="35">
        <v>22.203369140625</v>
      </c>
      <c r="G248" s="35">
        <v>221.44166564941406</v>
      </c>
      <c r="I248" s="44">
        <v>38947</v>
      </c>
      <c r="J248" s="35">
        <v>23.140488624572754</v>
      </c>
      <c r="K248" s="35">
        <v>223.21167627970377</v>
      </c>
      <c r="M248" s="44">
        <v>39312</v>
      </c>
      <c r="N248" s="37"/>
      <c r="O248" s="37"/>
    </row>
    <row r="249" spans="1:15">
      <c r="A249" s="44">
        <v>38218</v>
      </c>
      <c r="B249" s="35"/>
      <c r="C249" s="35"/>
      <c r="D249" s="36"/>
      <c r="E249" s="44">
        <v>38583</v>
      </c>
      <c r="F249" s="35">
        <v>22.765370607376099</v>
      </c>
      <c r="G249" s="35">
        <v>222.67075411478677</v>
      </c>
      <c r="I249" s="44">
        <v>38948</v>
      </c>
      <c r="J249" s="35">
        <v>23.100586652755737</v>
      </c>
      <c r="K249" s="35">
        <v>223.08757527669272</v>
      </c>
      <c r="M249" s="44">
        <v>39313</v>
      </c>
      <c r="N249" s="37"/>
      <c r="O249" s="37"/>
    </row>
    <row r="250" spans="1:15">
      <c r="A250" s="44">
        <v>38219</v>
      </c>
      <c r="B250" s="35">
        <v>21.4947509765625</v>
      </c>
      <c r="C250" s="35">
        <v>219.580078125</v>
      </c>
      <c r="D250" s="36"/>
      <c r="E250" s="44">
        <v>38584</v>
      </c>
      <c r="F250" s="35">
        <v>22.828122138977051</v>
      </c>
      <c r="G250" s="35">
        <v>221.81447474161783</v>
      </c>
      <c r="I250" s="44">
        <v>38949</v>
      </c>
      <c r="J250" s="35">
        <v>23.181382020314533</v>
      </c>
      <c r="K250" s="35">
        <v>223.20964177449545</v>
      </c>
      <c r="M250" s="44">
        <v>39314</v>
      </c>
      <c r="N250" s="37"/>
      <c r="O250" s="37"/>
    </row>
    <row r="251" spans="1:15">
      <c r="A251" s="44">
        <v>38220</v>
      </c>
      <c r="B251" s="35">
        <v>23.536836624145508</v>
      </c>
      <c r="C251" s="35">
        <v>224.15162658691406</v>
      </c>
      <c r="D251" s="36"/>
      <c r="E251" s="44">
        <v>38585</v>
      </c>
      <c r="F251" s="35">
        <v>22.586557388305664</v>
      </c>
      <c r="G251" s="35">
        <v>222.30119788128397</v>
      </c>
      <c r="I251" s="44">
        <v>38950</v>
      </c>
      <c r="J251" s="35">
        <v>23.13718883196513</v>
      </c>
      <c r="K251" s="35">
        <v>223.34061495463052</v>
      </c>
      <c r="M251" s="44">
        <v>39315</v>
      </c>
      <c r="N251" s="37"/>
      <c r="O251" s="37"/>
    </row>
    <row r="252" spans="1:15">
      <c r="A252" s="44">
        <v>38221</v>
      </c>
      <c r="B252" s="35">
        <v>23.058931350708008</v>
      </c>
      <c r="C252" s="35">
        <v>223.11402893066406</v>
      </c>
      <c r="D252" s="36"/>
      <c r="E252" s="44">
        <v>38586</v>
      </c>
      <c r="F252" s="35">
        <v>24.23309326171875</v>
      </c>
      <c r="G252" s="35">
        <v>226.08033752441406</v>
      </c>
      <c r="I252" s="44">
        <v>38951</v>
      </c>
      <c r="J252" s="35">
        <v>23.27549107869466</v>
      </c>
      <c r="K252" s="35">
        <v>223.1997267405192</v>
      </c>
      <c r="M252" s="44">
        <v>39316</v>
      </c>
      <c r="N252" s="37"/>
      <c r="O252" s="37"/>
    </row>
    <row r="253" spans="1:15">
      <c r="A253" s="44">
        <v>38222</v>
      </c>
      <c r="B253" s="35">
        <v>22.338411331176758</v>
      </c>
      <c r="C253" s="35">
        <v>221.56982421875</v>
      </c>
      <c r="D253" s="36"/>
      <c r="E253" s="44">
        <v>38587</v>
      </c>
      <c r="F253" s="35">
        <v>22.904722134272259</v>
      </c>
      <c r="G253" s="35">
        <v>223.13817405700684</v>
      </c>
      <c r="I253" s="44">
        <v>38952</v>
      </c>
      <c r="J253" s="35">
        <v>23.245164235432942</v>
      </c>
      <c r="K253" s="35">
        <v>223.13335037231445</v>
      </c>
      <c r="M253" s="44">
        <v>39317</v>
      </c>
      <c r="N253" s="37"/>
      <c r="O253" s="37"/>
    </row>
    <row r="254" spans="1:15">
      <c r="A254" s="44">
        <v>38223</v>
      </c>
      <c r="B254" s="35">
        <v>22.33795166015625</v>
      </c>
      <c r="C254" s="35">
        <v>221.60035705566406</v>
      </c>
      <c r="D254" s="36"/>
      <c r="E254" s="44">
        <v>38588</v>
      </c>
      <c r="F254" s="35">
        <v>23.338890552520752</v>
      </c>
      <c r="G254" s="35">
        <v>224.06769434611002</v>
      </c>
      <c r="I254" s="44">
        <v>38953</v>
      </c>
      <c r="J254" s="35">
        <v>23.098221937815349</v>
      </c>
      <c r="K254" s="35">
        <v>223.4926929473877</v>
      </c>
      <c r="M254" s="44">
        <v>39318</v>
      </c>
      <c r="N254" s="37"/>
      <c r="O254" s="37"/>
    </row>
    <row r="255" spans="1:15">
      <c r="A255" s="44">
        <v>38224</v>
      </c>
      <c r="B255" s="35">
        <v>21.243440628051758</v>
      </c>
      <c r="C255" s="35">
        <v>219.05517578125</v>
      </c>
      <c r="D255" s="36"/>
      <c r="E255" s="44">
        <v>38589</v>
      </c>
      <c r="F255" s="35">
        <v>23.168030738830566</v>
      </c>
      <c r="G255" s="35">
        <v>223.68520736694336</v>
      </c>
      <c r="I255" s="44">
        <v>38954</v>
      </c>
      <c r="J255" s="35">
        <v>23.110066493352253</v>
      </c>
      <c r="K255" s="35">
        <v>223.49981244405112</v>
      </c>
      <c r="M255" s="44">
        <v>39319</v>
      </c>
      <c r="N255" s="37"/>
      <c r="O255" s="37"/>
    </row>
    <row r="256" spans="1:15">
      <c r="A256" s="44">
        <v>38225</v>
      </c>
      <c r="B256" s="35">
        <v>22.689058303833008</v>
      </c>
      <c r="C256" s="35">
        <v>222.36328125</v>
      </c>
      <c r="D256" s="36"/>
      <c r="E256" s="44">
        <v>38590</v>
      </c>
      <c r="F256" s="35">
        <v>23.000928004582722</v>
      </c>
      <c r="G256" s="35">
        <v>223.46903991699219</v>
      </c>
      <c r="I256" s="44">
        <v>38955</v>
      </c>
      <c r="J256" s="35">
        <v>23.118020057678223</v>
      </c>
      <c r="K256" s="35">
        <v>223.22617149353027</v>
      </c>
      <c r="M256" s="44">
        <v>39320</v>
      </c>
      <c r="N256" s="37"/>
      <c r="O256" s="37"/>
    </row>
    <row r="257" spans="1:15">
      <c r="A257" s="44">
        <v>38226</v>
      </c>
      <c r="B257" s="35">
        <v>19.072265625</v>
      </c>
      <c r="C257" s="35">
        <v>213.8427734375</v>
      </c>
      <c r="D257" s="36"/>
      <c r="E257" s="44">
        <v>38591</v>
      </c>
      <c r="F257" s="35"/>
      <c r="G257" s="35"/>
      <c r="I257" s="44">
        <v>38956</v>
      </c>
      <c r="J257" s="35">
        <v>22.942600806554157</v>
      </c>
      <c r="K257" s="35">
        <v>222.95405642191568</v>
      </c>
      <c r="M257" s="44">
        <v>39321</v>
      </c>
      <c r="N257" s="37"/>
      <c r="O257" s="37"/>
    </row>
    <row r="258" spans="1:15">
      <c r="A258" s="44">
        <v>38227</v>
      </c>
      <c r="B258" s="35">
        <v>19.310302734375</v>
      </c>
      <c r="C258" s="35">
        <v>214.36767578125</v>
      </c>
      <c r="D258" s="36"/>
      <c r="E258" s="44">
        <v>38592</v>
      </c>
      <c r="F258" s="35"/>
      <c r="G258" s="35"/>
      <c r="I258" s="44">
        <v>38957</v>
      </c>
      <c r="J258" s="35">
        <v>22.941132227579754</v>
      </c>
      <c r="K258" s="35">
        <v>222.79180590311685</v>
      </c>
      <c r="M258" s="44">
        <v>39322</v>
      </c>
      <c r="N258" s="37"/>
      <c r="O258" s="37"/>
    </row>
    <row r="259" spans="1:15">
      <c r="A259" s="44">
        <v>38228</v>
      </c>
      <c r="B259" s="35">
        <v>21.34918212890625</v>
      </c>
      <c r="C259" s="35">
        <v>219.3115234375</v>
      </c>
      <c r="D259" s="36"/>
      <c r="E259" s="44">
        <v>38593</v>
      </c>
      <c r="F259" s="35"/>
      <c r="G259" s="35"/>
      <c r="I259" s="44">
        <v>38958</v>
      </c>
      <c r="J259" s="35">
        <v>22.941132227579754</v>
      </c>
      <c r="K259" s="35">
        <v>222.14966328938803</v>
      </c>
      <c r="M259" s="44">
        <v>39323</v>
      </c>
      <c r="N259" s="37"/>
      <c r="O259" s="37"/>
    </row>
    <row r="260" spans="1:15">
      <c r="A260" s="44">
        <v>38229</v>
      </c>
      <c r="B260" s="35">
        <v>14.276047706604004</v>
      </c>
      <c r="C260" s="35">
        <v>200.33570861816406</v>
      </c>
      <c r="D260" s="36"/>
      <c r="E260" s="44">
        <v>38594</v>
      </c>
      <c r="F260" s="35"/>
      <c r="G260" s="35"/>
      <c r="I260" s="44">
        <v>38959</v>
      </c>
      <c r="J260" s="35">
        <v>20.290117939313252</v>
      </c>
      <c r="K260" s="35">
        <v>216.07628758748373</v>
      </c>
      <c r="M260" s="44">
        <v>39324</v>
      </c>
      <c r="N260" s="37"/>
      <c r="O260" s="37"/>
    </row>
    <row r="261" spans="1:15">
      <c r="A261" s="44">
        <v>38230</v>
      </c>
      <c r="B261" s="35">
        <v>13.75946044921875</v>
      </c>
      <c r="C261" s="35">
        <v>198.7884521484375</v>
      </c>
      <c r="D261" s="36"/>
      <c r="E261" s="44">
        <v>38595</v>
      </c>
      <c r="F261" s="35"/>
      <c r="G261" s="35"/>
      <c r="I261" s="44">
        <v>38960</v>
      </c>
      <c r="J261" s="35">
        <v>20.821467041969299</v>
      </c>
      <c r="K261" s="35">
        <v>217.48721822102866</v>
      </c>
      <c r="M261" s="44">
        <v>39325</v>
      </c>
      <c r="N261" s="37"/>
      <c r="O261" s="37"/>
    </row>
    <row r="262" spans="1:15" s="40" customFormat="1">
      <c r="A262" s="45"/>
      <c r="B262" s="39"/>
      <c r="C262" s="39"/>
      <c r="D262" s="39"/>
      <c r="E262" s="45"/>
      <c r="F262" s="39"/>
      <c r="G262" s="39"/>
      <c r="I262" s="45"/>
      <c r="J262" s="39"/>
      <c r="K262" s="39"/>
      <c r="M262" s="45"/>
    </row>
    <row r="263" spans="1:15" s="40" customFormat="1">
      <c r="A263" s="45"/>
      <c r="B263" s="39"/>
      <c r="C263" s="39"/>
      <c r="D263" s="39"/>
      <c r="E263" s="45"/>
      <c r="F263" s="39"/>
      <c r="G263" s="39"/>
      <c r="I263" s="45"/>
      <c r="J263" s="39"/>
      <c r="K263" s="39"/>
      <c r="M263" s="45"/>
    </row>
    <row r="264" spans="1:15">
      <c r="A264" s="44">
        <v>38231</v>
      </c>
      <c r="B264" s="35">
        <v>15.105743408203125</v>
      </c>
      <c r="C264" s="35">
        <v>202.8564453125</v>
      </c>
      <c r="D264" s="36"/>
      <c r="E264" s="44">
        <v>38596</v>
      </c>
      <c r="F264" s="35">
        <v>22.934419631958008</v>
      </c>
      <c r="G264" s="35">
        <v>223.27272033691406</v>
      </c>
      <c r="H264" s="41"/>
      <c r="I264" s="44">
        <v>38961</v>
      </c>
      <c r="J264" s="35">
        <v>14.581742201621333</v>
      </c>
      <c r="K264" s="35">
        <v>189.91318511962891</v>
      </c>
      <c r="M264" s="44">
        <v>39326</v>
      </c>
      <c r="N264" s="37"/>
      <c r="O264" s="37"/>
    </row>
    <row r="265" spans="1:15">
      <c r="A265" s="44">
        <v>38232</v>
      </c>
      <c r="B265" s="35">
        <v>14.857177734375</v>
      </c>
      <c r="C265" s="35">
        <v>202.099609375</v>
      </c>
      <c r="D265" s="36"/>
      <c r="E265" s="44">
        <v>38597</v>
      </c>
      <c r="F265" s="35"/>
      <c r="G265" s="35"/>
      <c r="I265" s="44">
        <v>38962</v>
      </c>
      <c r="J265" s="35"/>
      <c r="K265" s="35"/>
      <c r="M265" s="44">
        <v>39327</v>
      </c>
      <c r="N265" s="37"/>
      <c r="O265" s="37"/>
    </row>
    <row r="266" spans="1:15">
      <c r="A266" s="44">
        <v>38233</v>
      </c>
      <c r="B266" s="35">
        <v>15.124969482421875</v>
      </c>
      <c r="C266" s="35">
        <v>202.83815002441406</v>
      </c>
      <c r="D266" s="36"/>
      <c r="E266" s="44">
        <v>38598</v>
      </c>
      <c r="F266" s="35"/>
      <c r="G266" s="35"/>
      <c r="I266" s="44">
        <v>38963</v>
      </c>
      <c r="J266" s="35"/>
      <c r="K266" s="35"/>
      <c r="M266" s="44">
        <v>39328</v>
      </c>
      <c r="N266" s="37"/>
      <c r="O266" s="37"/>
    </row>
    <row r="267" spans="1:15">
      <c r="A267" s="44">
        <v>38234</v>
      </c>
      <c r="B267" s="35">
        <v>14.622802734375</v>
      </c>
      <c r="C267" s="35">
        <v>201.47096252441406</v>
      </c>
      <c r="D267" s="36"/>
      <c r="E267" s="44">
        <v>38599</v>
      </c>
      <c r="F267" s="35"/>
      <c r="G267" s="35"/>
      <c r="I267" s="44">
        <v>38964</v>
      </c>
      <c r="J267" s="35"/>
      <c r="K267" s="35"/>
      <c r="M267" s="44">
        <v>39329</v>
      </c>
      <c r="N267" s="37"/>
      <c r="O267" s="37"/>
    </row>
    <row r="268" spans="1:15">
      <c r="A268" s="44">
        <v>38235</v>
      </c>
      <c r="B268" s="35">
        <v>14.622802734375</v>
      </c>
      <c r="C268" s="35">
        <v>201.47096252441406</v>
      </c>
      <c r="D268" s="36"/>
      <c r="E268" s="44">
        <v>38600</v>
      </c>
      <c r="F268" s="35"/>
      <c r="G268" s="35"/>
      <c r="I268" s="44">
        <v>38965</v>
      </c>
      <c r="J268" s="35"/>
      <c r="K268" s="35"/>
      <c r="M268" s="44">
        <v>39330</v>
      </c>
      <c r="N268" s="37"/>
      <c r="O268" s="37"/>
    </row>
    <row r="269" spans="1:15">
      <c r="A269" s="44">
        <v>38236</v>
      </c>
      <c r="B269" s="35">
        <v>20.486299514770508</v>
      </c>
      <c r="C269" s="35">
        <v>217.29127502441406</v>
      </c>
      <c r="D269" s="36"/>
      <c r="E269" s="44">
        <v>38601</v>
      </c>
      <c r="F269" s="35"/>
      <c r="G269" s="35"/>
      <c r="I269" s="44">
        <v>38966</v>
      </c>
      <c r="J269" s="35"/>
      <c r="K269" s="35"/>
      <c r="M269" s="44">
        <v>39331</v>
      </c>
      <c r="N269" s="37"/>
      <c r="O269" s="37"/>
    </row>
    <row r="270" spans="1:15">
      <c r="A270" s="44">
        <v>38237</v>
      </c>
      <c r="B270" s="35">
        <v>21.169282913208008</v>
      </c>
      <c r="C270" s="35">
        <v>218.91481018066406</v>
      </c>
      <c r="D270" s="36"/>
      <c r="E270" s="44">
        <v>38602</v>
      </c>
      <c r="F270" s="35">
        <v>22.815686305363972</v>
      </c>
      <c r="G270" s="35">
        <v>222.78163464864096</v>
      </c>
      <c r="I270" s="44">
        <v>38967</v>
      </c>
      <c r="J270" s="35"/>
      <c r="K270" s="35"/>
      <c r="M270" s="44">
        <v>39332</v>
      </c>
      <c r="N270" s="37"/>
      <c r="O270" s="37"/>
    </row>
    <row r="271" spans="1:15">
      <c r="A271" s="44">
        <v>38238</v>
      </c>
      <c r="B271" s="35">
        <v>24.425813674926758</v>
      </c>
      <c r="C271" s="35">
        <v>226.04371643066406</v>
      </c>
      <c r="D271" s="36"/>
      <c r="E271" s="44">
        <v>38603</v>
      </c>
      <c r="F271" s="35">
        <v>22.829915126164753</v>
      </c>
      <c r="G271" s="35">
        <v>222.61962890625</v>
      </c>
      <c r="I271" s="44">
        <v>38968</v>
      </c>
      <c r="J271" s="35"/>
      <c r="K271" s="35"/>
      <c r="M271" s="44">
        <v>39333</v>
      </c>
      <c r="N271" s="37"/>
      <c r="O271" s="37"/>
    </row>
    <row r="272" spans="1:15">
      <c r="A272" s="44">
        <v>38239</v>
      </c>
      <c r="B272" s="35">
        <v>22.932588577270508</v>
      </c>
      <c r="C272" s="35">
        <v>222.8759765625</v>
      </c>
      <c r="D272" s="36"/>
      <c r="E272" s="44">
        <v>38604</v>
      </c>
      <c r="F272" s="35">
        <v>22.705174525578816</v>
      </c>
      <c r="G272" s="35">
        <v>222.12525939941406</v>
      </c>
      <c r="I272" s="44">
        <v>38969</v>
      </c>
      <c r="J272" s="35">
        <v>17.364769319693249</v>
      </c>
      <c r="K272" s="35">
        <v>206.06677118937174</v>
      </c>
      <c r="M272" s="44">
        <v>39334</v>
      </c>
      <c r="N272" s="37"/>
      <c r="O272" s="37"/>
    </row>
    <row r="273" spans="1:15">
      <c r="A273" s="44">
        <v>38240</v>
      </c>
      <c r="B273" s="35">
        <v>20.698701858520508</v>
      </c>
      <c r="C273" s="35">
        <v>217.78564453125</v>
      </c>
      <c r="D273" s="36"/>
      <c r="E273" s="44">
        <v>38605</v>
      </c>
      <c r="F273" s="35">
        <v>22.830906788508099</v>
      </c>
      <c r="G273" s="35">
        <v>222.9210007985433</v>
      </c>
      <c r="I273" s="44">
        <v>38970</v>
      </c>
      <c r="J273" s="35">
        <v>21.401902357737224</v>
      </c>
      <c r="K273" s="35">
        <v>219.39977582295737</v>
      </c>
      <c r="M273" s="44">
        <v>39335</v>
      </c>
      <c r="N273" s="37"/>
      <c r="O273" s="37"/>
    </row>
    <row r="274" spans="1:15">
      <c r="A274" s="44">
        <v>38241</v>
      </c>
      <c r="B274" s="35">
        <v>20.914766311645508</v>
      </c>
      <c r="C274" s="35">
        <v>218.29225158691406</v>
      </c>
      <c r="D274" s="36"/>
      <c r="E274" s="44">
        <v>38606</v>
      </c>
      <c r="F274" s="35">
        <v>22.830906788508099</v>
      </c>
      <c r="G274" s="35">
        <v>222.9210007985433</v>
      </c>
      <c r="I274" s="44">
        <v>38971</v>
      </c>
      <c r="J274" s="35">
        <v>22.533398548762005</v>
      </c>
      <c r="K274" s="35">
        <v>222.10058403015137</v>
      </c>
      <c r="M274" s="44">
        <v>39336</v>
      </c>
      <c r="N274" s="37"/>
      <c r="O274" s="37"/>
    </row>
    <row r="275" spans="1:15">
      <c r="A275" s="44">
        <v>38242</v>
      </c>
      <c r="B275" s="35">
        <v>21.416015625</v>
      </c>
      <c r="C275" s="35">
        <v>219.45191955566406</v>
      </c>
      <c r="D275" s="36"/>
      <c r="E275" s="44">
        <v>38607</v>
      </c>
      <c r="F275" s="35">
        <v>22.227364699045818</v>
      </c>
      <c r="G275" s="35">
        <v>221.34425417582193</v>
      </c>
      <c r="I275" s="44">
        <v>38972</v>
      </c>
      <c r="J275" s="35">
        <v>22.573262836622156</v>
      </c>
      <c r="K275" s="35">
        <v>222.01194166100544</v>
      </c>
      <c r="M275" s="44">
        <v>39337</v>
      </c>
      <c r="N275" s="37"/>
      <c r="O275" s="37"/>
    </row>
    <row r="276" spans="1:15">
      <c r="A276" s="44">
        <v>38243</v>
      </c>
      <c r="B276" s="35">
        <v>21.52130126953125</v>
      </c>
      <c r="C276" s="35">
        <v>219.677734375</v>
      </c>
      <c r="D276" s="36"/>
      <c r="E276" s="44">
        <v>38608</v>
      </c>
      <c r="F276" s="35">
        <v>22.615662574768066</v>
      </c>
      <c r="G276" s="35">
        <v>222.29131635030112</v>
      </c>
      <c r="I276" s="44">
        <v>38973</v>
      </c>
      <c r="J276" s="35">
        <v>23.343907276789349</v>
      </c>
      <c r="K276" s="35">
        <v>223.42072296142578</v>
      </c>
      <c r="M276" s="44">
        <v>39338</v>
      </c>
      <c r="N276" s="37"/>
      <c r="O276" s="37"/>
    </row>
    <row r="277" spans="1:15">
      <c r="A277" s="44">
        <v>38244</v>
      </c>
      <c r="B277" s="35">
        <v>20.738525390625</v>
      </c>
      <c r="C277" s="35">
        <v>217.91383361816406</v>
      </c>
      <c r="D277" s="36"/>
      <c r="E277" s="44">
        <v>38609</v>
      </c>
      <c r="F277" s="35">
        <v>22.895870923995972</v>
      </c>
      <c r="G277" s="35">
        <v>222.78722699483237</v>
      </c>
      <c r="I277" s="44">
        <v>38974</v>
      </c>
      <c r="J277" s="35">
        <v>23.849678834279377</v>
      </c>
      <c r="K277" s="35">
        <v>224.7495085398356</v>
      </c>
      <c r="M277" s="44">
        <v>39339</v>
      </c>
      <c r="N277" s="37"/>
      <c r="O277" s="37"/>
    </row>
    <row r="278" spans="1:15">
      <c r="A278" s="44">
        <v>38245</v>
      </c>
      <c r="B278" s="35">
        <v>21.946565628051758</v>
      </c>
      <c r="C278" s="35">
        <v>220.59938049316406</v>
      </c>
      <c r="D278" s="36"/>
      <c r="E278" s="44">
        <v>38610</v>
      </c>
      <c r="F278" s="35">
        <v>22.867299159367878</v>
      </c>
      <c r="G278" s="35">
        <v>224.0633742014567</v>
      </c>
      <c r="I278" s="44">
        <v>38975</v>
      </c>
      <c r="J278" s="35">
        <v>24.037686427434284</v>
      </c>
      <c r="K278" s="35">
        <v>225.3471482594808</v>
      </c>
      <c r="M278" s="44">
        <v>39340</v>
      </c>
      <c r="N278" s="37"/>
      <c r="O278" s="37"/>
    </row>
    <row r="279" spans="1:15">
      <c r="A279" s="44">
        <v>38246</v>
      </c>
      <c r="B279" s="35">
        <v>21.33087158203125</v>
      </c>
      <c r="C279" s="35">
        <v>219.18336486816406</v>
      </c>
      <c r="D279" s="36"/>
      <c r="E279" s="44">
        <v>38611</v>
      </c>
      <c r="F279" s="35">
        <v>22.09123682975769</v>
      </c>
      <c r="G279" s="35">
        <v>221.11487007141113</v>
      </c>
      <c r="I279" s="44">
        <v>38976</v>
      </c>
      <c r="J279" s="35">
        <v>23.663579225540161</v>
      </c>
      <c r="K279" s="35">
        <v>224.75815518697104</v>
      </c>
      <c r="M279" s="44">
        <v>39341</v>
      </c>
      <c r="N279" s="37"/>
      <c r="O279" s="37"/>
    </row>
    <row r="280" spans="1:15">
      <c r="A280" s="44">
        <v>38247</v>
      </c>
      <c r="B280" s="35">
        <v>23.7030029296875</v>
      </c>
      <c r="C280" s="35">
        <v>224.53004455566406</v>
      </c>
      <c r="D280" s="36"/>
      <c r="E280" s="44">
        <v>38612</v>
      </c>
      <c r="F280" s="35"/>
      <c r="G280" s="35"/>
      <c r="I280" s="44">
        <v>38977</v>
      </c>
      <c r="J280" s="35">
        <v>23.776360193888348</v>
      </c>
      <c r="K280" s="35">
        <v>224.79782676696777</v>
      </c>
      <c r="M280" s="44">
        <v>39342</v>
      </c>
      <c r="N280" s="37"/>
      <c r="O280" s="37"/>
    </row>
    <row r="281" spans="1:15">
      <c r="A281" s="44">
        <v>38248</v>
      </c>
      <c r="B281" s="35">
        <v>24.131013870239258</v>
      </c>
      <c r="C281" s="35">
        <v>225.40895080566406</v>
      </c>
      <c r="D281" s="36"/>
      <c r="E281" s="44">
        <v>38613</v>
      </c>
      <c r="F281" s="35"/>
      <c r="G281" s="35"/>
      <c r="I281" s="44">
        <v>38978</v>
      </c>
      <c r="J281" s="35">
        <v>23.859558741251629</v>
      </c>
      <c r="K281" s="35">
        <v>223.61679522196451</v>
      </c>
      <c r="M281" s="44">
        <v>39343</v>
      </c>
      <c r="N281" s="37"/>
      <c r="O281" s="37"/>
    </row>
    <row r="282" spans="1:15">
      <c r="A282" s="44">
        <v>38249</v>
      </c>
      <c r="B282" s="35">
        <v>23.705293655395508</v>
      </c>
      <c r="C282" s="35">
        <v>224.54833984375</v>
      </c>
      <c r="D282" s="36"/>
      <c r="E282" s="44">
        <v>38614</v>
      </c>
      <c r="F282" s="35"/>
      <c r="G282" s="35"/>
      <c r="I282" s="44">
        <v>38979</v>
      </c>
      <c r="J282" s="35">
        <v>23.190804481506348</v>
      </c>
      <c r="K282" s="35">
        <v>223.62722524007162</v>
      </c>
      <c r="M282" s="44">
        <v>39344</v>
      </c>
      <c r="N282" s="37"/>
      <c r="O282" s="37"/>
    </row>
    <row r="283" spans="1:15">
      <c r="A283" s="44">
        <v>38250</v>
      </c>
      <c r="B283" s="35">
        <v>22.566377639770508</v>
      </c>
      <c r="C283" s="35">
        <v>222.0947265625</v>
      </c>
      <c r="D283" s="36"/>
      <c r="E283" s="44">
        <v>38615</v>
      </c>
      <c r="F283" s="35"/>
      <c r="G283" s="35"/>
      <c r="I283" s="44">
        <v>38980</v>
      </c>
      <c r="J283" s="35">
        <v>23.634091456731159</v>
      </c>
      <c r="K283" s="35">
        <v>224.32480684916177</v>
      </c>
      <c r="M283" s="44">
        <v>39345</v>
      </c>
      <c r="N283" s="37"/>
      <c r="O283" s="37"/>
    </row>
    <row r="284" spans="1:15">
      <c r="A284" s="44">
        <v>38251</v>
      </c>
      <c r="B284" s="35">
        <v>21.50848388671875</v>
      </c>
      <c r="C284" s="35">
        <v>219.580078125</v>
      </c>
      <c r="D284" s="36"/>
      <c r="E284" s="44">
        <v>38616</v>
      </c>
      <c r="F284" s="35"/>
      <c r="G284" s="35"/>
      <c r="I284" s="44">
        <v>38981</v>
      </c>
      <c r="J284" s="35">
        <v>23.257771571477253</v>
      </c>
      <c r="K284" s="35">
        <v>223.89272562662759</v>
      </c>
      <c r="M284" s="44">
        <v>39346</v>
      </c>
      <c r="N284" s="37"/>
      <c r="O284" s="37"/>
    </row>
    <row r="285" spans="1:15">
      <c r="A285" s="44">
        <v>38252</v>
      </c>
      <c r="B285" s="35">
        <v>21.83624267578125</v>
      </c>
      <c r="C285" s="35">
        <v>220.45289611816406</v>
      </c>
      <c r="D285" s="36"/>
      <c r="E285" s="44">
        <v>38617</v>
      </c>
      <c r="F285" s="35"/>
      <c r="G285" s="35"/>
      <c r="I285" s="44">
        <v>38982</v>
      </c>
      <c r="J285" s="35">
        <v>23.435688734054565</v>
      </c>
      <c r="K285" s="35">
        <v>224.02242533365884</v>
      </c>
      <c r="M285" s="44">
        <v>39347</v>
      </c>
      <c r="N285" s="37"/>
      <c r="O285" s="37"/>
    </row>
    <row r="286" spans="1:15">
      <c r="A286" s="44">
        <v>38253</v>
      </c>
      <c r="B286" s="35">
        <v>23.039705276489258</v>
      </c>
      <c r="C286" s="35">
        <v>223.13232421875</v>
      </c>
      <c r="D286" s="36"/>
      <c r="E286" s="44">
        <v>38618</v>
      </c>
      <c r="F286" s="35"/>
      <c r="G286" s="35"/>
      <c r="I286" s="44">
        <v>38983</v>
      </c>
      <c r="J286" s="35">
        <v>23.241215467453003</v>
      </c>
      <c r="K286" s="35">
        <v>223.45938364664713</v>
      </c>
      <c r="M286" s="44">
        <v>39348</v>
      </c>
      <c r="N286" s="37"/>
      <c r="O286" s="37"/>
    </row>
    <row r="287" spans="1:15">
      <c r="A287" s="44">
        <v>38254</v>
      </c>
      <c r="B287" s="35">
        <v>24.007417678833008</v>
      </c>
      <c r="C287" s="35">
        <v>225.18310546875</v>
      </c>
      <c r="D287" s="36"/>
      <c r="E287" s="44">
        <v>38619</v>
      </c>
      <c r="F287" s="35"/>
      <c r="G287" s="35"/>
      <c r="I287" s="44">
        <v>38984</v>
      </c>
      <c r="J287" s="35">
        <v>23.64467700322469</v>
      </c>
      <c r="K287" s="35">
        <v>225.29908752441406</v>
      </c>
      <c r="M287" s="44">
        <v>39349</v>
      </c>
      <c r="N287" s="37"/>
      <c r="O287" s="37"/>
    </row>
    <row r="288" spans="1:15">
      <c r="A288" s="44">
        <v>38255</v>
      </c>
      <c r="B288" s="35">
        <v>21.512605667114258</v>
      </c>
      <c r="C288" s="35">
        <v>219.68994140625</v>
      </c>
      <c r="D288" s="36"/>
      <c r="E288" s="44">
        <v>38620</v>
      </c>
      <c r="F288" s="35"/>
      <c r="G288" s="35"/>
      <c r="I288" s="44">
        <v>38985</v>
      </c>
      <c r="J288" s="35">
        <v>23.240796009699505</v>
      </c>
      <c r="K288" s="35">
        <v>224.4753615061442</v>
      </c>
      <c r="M288" s="44">
        <v>39350</v>
      </c>
      <c r="N288" s="37"/>
      <c r="O288" s="37"/>
    </row>
    <row r="289" spans="1:15">
      <c r="A289" s="44">
        <v>38256</v>
      </c>
      <c r="B289" s="35">
        <v>20.64697265625</v>
      </c>
      <c r="C289" s="35">
        <v>217.66969299316406</v>
      </c>
      <c r="D289" s="36"/>
      <c r="E289" s="44">
        <v>38621</v>
      </c>
      <c r="F289" s="35"/>
      <c r="G289" s="35"/>
      <c r="I289" s="44">
        <v>38986</v>
      </c>
      <c r="J289" s="35">
        <v>23.618412733078003</v>
      </c>
      <c r="K289" s="35">
        <v>224.58598454793295</v>
      </c>
      <c r="M289" s="44">
        <v>39351</v>
      </c>
      <c r="N289" s="37"/>
      <c r="O289" s="37"/>
    </row>
    <row r="290" spans="1:15">
      <c r="A290" s="44">
        <v>38257</v>
      </c>
      <c r="B290" s="35">
        <v>6.092949390411377</v>
      </c>
      <c r="C290" s="35">
        <v>166.92506408691406</v>
      </c>
      <c r="D290" s="36"/>
      <c r="E290" s="44">
        <v>38622</v>
      </c>
      <c r="F290" s="35"/>
      <c r="G290" s="35"/>
      <c r="I290" s="44">
        <v>38987</v>
      </c>
      <c r="J290" s="35">
        <v>23.72198224067688</v>
      </c>
      <c r="K290" s="35">
        <v>224.5880215962728</v>
      </c>
      <c r="M290" s="44">
        <v>39352</v>
      </c>
      <c r="N290" s="37"/>
      <c r="O290" s="37"/>
    </row>
    <row r="291" spans="1:15">
      <c r="A291" s="44">
        <v>38258</v>
      </c>
      <c r="B291" s="35">
        <v>7.0360565185546875</v>
      </c>
      <c r="C291" s="35">
        <v>171.94215393066406</v>
      </c>
      <c r="D291" s="36"/>
      <c r="E291" s="44">
        <v>38623</v>
      </c>
      <c r="F291" s="35"/>
      <c r="G291" s="35"/>
      <c r="I291" s="44">
        <v>38988</v>
      </c>
      <c r="J291" s="35">
        <v>23.559819142023724</v>
      </c>
      <c r="K291" s="35">
        <v>224.24723943074545</v>
      </c>
      <c r="M291" s="44">
        <v>39353</v>
      </c>
      <c r="N291" s="37"/>
      <c r="O291" s="37"/>
    </row>
    <row r="292" spans="1:15">
      <c r="A292" s="44">
        <v>38259</v>
      </c>
      <c r="B292" s="35">
        <v>7.2388458251953125</v>
      </c>
      <c r="C292" s="35">
        <v>173.05299377441406</v>
      </c>
      <c r="D292" s="36"/>
      <c r="E292" s="44">
        <v>38624</v>
      </c>
      <c r="F292" s="35"/>
      <c r="G292" s="35"/>
      <c r="I292" s="44">
        <v>38989</v>
      </c>
      <c r="J292" s="35">
        <v>23.635006666183472</v>
      </c>
      <c r="K292" s="35">
        <v>224.32811228434244</v>
      </c>
      <c r="M292" s="44">
        <v>39354</v>
      </c>
      <c r="N292" s="37"/>
      <c r="O292" s="37"/>
    </row>
    <row r="293" spans="1:15">
      <c r="A293" s="44">
        <v>38260</v>
      </c>
      <c r="B293" s="35">
        <v>7.048302173614502</v>
      </c>
      <c r="C293" s="35">
        <v>172.05201721191406</v>
      </c>
      <c r="D293" s="36"/>
      <c r="E293" s="44">
        <v>38625</v>
      </c>
      <c r="F293" s="35"/>
      <c r="G293" s="35"/>
      <c r="I293" s="44">
        <v>38990</v>
      </c>
      <c r="J293" s="35">
        <v>23.928948561350506</v>
      </c>
      <c r="K293" s="35">
        <v>224.94329770406088</v>
      </c>
      <c r="M293" s="44">
        <v>39355</v>
      </c>
      <c r="N293" s="37"/>
      <c r="O293" s="37"/>
    </row>
    <row r="294" spans="1:15" s="40" customFormat="1">
      <c r="A294" s="45"/>
      <c r="B294" s="43"/>
      <c r="C294" s="43"/>
      <c r="D294" s="39"/>
      <c r="E294" s="45"/>
      <c r="F294" s="43"/>
      <c r="G294" s="43"/>
      <c r="I294" s="45"/>
      <c r="J294" s="43"/>
      <c r="K294" s="43"/>
      <c r="M294" s="45"/>
      <c r="N294" s="42"/>
      <c r="O294" s="42"/>
    </row>
    <row r="295" spans="1:15" s="40" customFormat="1">
      <c r="A295" s="45"/>
      <c r="B295" s="39"/>
      <c r="C295" s="39"/>
      <c r="D295" s="39"/>
      <c r="E295" s="45"/>
      <c r="F295" s="39"/>
      <c r="G295" s="39"/>
      <c r="I295" s="45"/>
      <c r="J295" s="39"/>
      <c r="K295" s="39"/>
      <c r="M295" s="45"/>
    </row>
    <row r="296" spans="1:15">
      <c r="A296" s="44">
        <v>38261</v>
      </c>
      <c r="B296" s="35">
        <v>7.2283172607421875</v>
      </c>
      <c r="C296" s="35">
        <v>172.94313049316406</v>
      </c>
      <c r="D296" s="36"/>
      <c r="E296" s="44">
        <v>38626</v>
      </c>
      <c r="F296" s="35">
        <v>24.23309326171875</v>
      </c>
      <c r="G296" s="35">
        <v>226.08033752441406</v>
      </c>
      <c r="I296" s="44">
        <v>38991</v>
      </c>
      <c r="J296" s="35">
        <v>23.696614344914753</v>
      </c>
      <c r="K296" s="35">
        <v>224.1147429148356</v>
      </c>
      <c r="M296" s="44">
        <v>39356</v>
      </c>
      <c r="N296" s="37">
        <v>23.818570057551067</v>
      </c>
      <c r="O296" s="37">
        <v>224.86496798197427</v>
      </c>
    </row>
    <row r="297" spans="1:15">
      <c r="A297" s="44">
        <v>38262</v>
      </c>
      <c r="B297" s="35">
        <v>13.328019142150879</v>
      </c>
      <c r="C297" s="35">
        <v>197.4029541015625</v>
      </c>
      <c r="D297" s="36"/>
      <c r="E297" s="44">
        <v>38627</v>
      </c>
      <c r="F297" s="35">
        <v>22.904722134272259</v>
      </c>
      <c r="G297" s="35">
        <v>223.13817405700684</v>
      </c>
      <c r="I297" s="44">
        <v>38992</v>
      </c>
      <c r="J297" s="35">
        <v>23.571759462356567</v>
      </c>
      <c r="K297" s="35">
        <v>224.09389050801596</v>
      </c>
      <c r="M297" s="44">
        <v>39357</v>
      </c>
      <c r="N297" s="37">
        <v>23.94102183977763</v>
      </c>
      <c r="O297" s="37">
        <v>225.03459294637045</v>
      </c>
    </row>
    <row r="298" spans="1:15">
      <c r="A298" s="44">
        <v>38263</v>
      </c>
      <c r="B298" s="35">
        <v>6.749725341796875</v>
      </c>
      <c r="C298" s="35">
        <v>170.41015625</v>
      </c>
      <c r="D298" s="36"/>
      <c r="E298" s="44">
        <v>38628</v>
      </c>
      <c r="F298" s="35">
        <v>23.338890552520752</v>
      </c>
      <c r="G298" s="35">
        <v>224.06769434611002</v>
      </c>
      <c r="I298" s="44">
        <v>38993</v>
      </c>
      <c r="J298" s="35">
        <v>23.276749610900879</v>
      </c>
      <c r="K298" s="35">
        <v>223.31009610493979</v>
      </c>
      <c r="M298" s="44">
        <v>39358</v>
      </c>
      <c r="N298" s="37">
        <v>23.974858363469441</v>
      </c>
      <c r="O298" s="37">
        <v>225.11215782165527</v>
      </c>
    </row>
    <row r="299" spans="1:15">
      <c r="A299" s="44">
        <v>38264</v>
      </c>
      <c r="B299" s="35">
        <v>17.52593994140625</v>
      </c>
      <c r="C299" s="35">
        <v>209.82057189941406</v>
      </c>
      <c r="D299" s="36"/>
      <c r="E299" s="44">
        <v>38629</v>
      </c>
      <c r="F299" s="35">
        <v>23.168030738830566</v>
      </c>
      <c r="G299" s="35">
        <v>223.68520736694336</v>
      </c>
      <c r="I299" s="44">
        <v>38994</v>
      </c>
      <c r="J299" s="35">
        <v>23.169041713078816</v>
      </c>
      <c r="K299" s="35">
        <v>223.32611846923828</v>
      </c>
      <c r="M299" s="44">
        <v>39359</v>
      </c>
      <c r="N299" s="37">
        <v>23.944702943166096</v>
      </c>
      <c r="O299" s="37">
        <v>225.13047091166177</v>
      </c>
    </row>
    <row r="300" spans="1:15">
      <c r="A300" s="44">
        <v>38265</v>
      </c>
      <c r="B300" s="35">
        <v>17.52593994140625</v>
      </c>
      <c r="C300" s="35">
        <v>209.82057189941406</v>
      </c>
      <c r="D300" s="36"/>
      <c r="E300" s="44">
        <v>38630</v>
      </c>
      <c r="F300" s="35">
        <v>23.000928004582722</v>
      </c>
      <c r="G300" s="35">
        <v>223.46903991699219</v>
      </c>
      <c r="I300" s="44">
        <v>38995</v>
      </c>
      <c r="J300" s="35">
        <v>23.447724660237629</v>
      </c>
      <c r="K300" s="35">
        <v>224.42474746704102</v>
      </c>
      <c r="M300" s="44">
        <v>39360</v>
      </c>
      <c r="N300" s="37">
        <v>23.891373634338379</v>
      </c>
      <c r="O300" s="37">
        <v>224.79986508687338</v>
      </c>
    </row>
    <row r="301" spans="1:15">
      <c r="A301" s="44">
        <v>38266</v>
      </c>
      <c r="B301" s="35">
        <v>23.946992874145508</v>
      </c>
      <c r="C301" s="35">
        <v>225.18310546875</v>
      </c>
      <c r="D301" s="36"/>
      <c r="E301" s="44">
        <v>38631</v>
      </c>
      <c r="F301" s="35">
        <v>22.837887843449909</v>
      </c>
      <c r="G301" s="35">
        <v>222.21604220072427</v>
      </c>
      <c r="I301" s="44">
        <v>38996</v>
      </c>
      <c r="J301" s="35">
        <v>23.169117848078411</v>
      </c>
      <c r="K301" s="35">
        <v>223.50947634379068</v>
      </c>
      <c r="M301" s="44">
        <v>39361</v>
      </c>
      <c r="N301" s="37">
        <v>24.065304835637409</v>
      </c>
      <c r="O301" s="37">
        <v>225.29094314575195</v>
      </c>
    </row>
    <row r="302" spans="1:15">
      <c r="A302" s="44">
        <v>38267</v>
      </c>
      <c r="B302" s="35"/>
      <c r="C302" s="35"/>
      <c r="D302" s="36"/>
      <c r="E302" s="44">
        <v>38632</v>
      </c>
      <c r="F302" s="35">
        <v>22.988186438878376</v>
      </c>
      <c r="G302" s="35">
        <v>223.31136957804361</v>
      </c>
      <c r="I302" s="44">
        <v>38997</v>
      </c>
      <c r="J302" s="35">
        <v>23.055897633234661</v>
      </c>
      <c r="K302" s="35">
        <v>222.98355801900229</v>
      </c>
      <c r="M302" s="44">
        <v>39362</v>
      </c>
      <c r="N302" s="37">
        <v>23.880349000295002</v>
      </c>
      <c r="O302" s="37">
        <v>225.20956166585287</v>
      </c>
    </row>
    <row r="303" spans="1:15">
      <c r="A303" s="44">
        <v>38268</v>
      </c>
      <c r="B303" s="35">
        <v>23.236543655395508</v>
      </c>
      <c r="C303" s="35">
        <v>223.63893127441406</v>
      </c>
      <c r="D303" s="36"/>
      <c r="E303" s="44">
        <v>38633</v>
      </c>
      <c r="F303" s="35">
        <v>22.594662586847942</v>
      </c>
      <c r="G303" s="35">
        <v>221.12910525004068</v>
      </c>
      <c r="I303" s="44">
        <v>38998</v>
      </c>
      <c r="J303" s="35">
        <v>23.183079957962036</v>
      </c>
      <c r="K303" s="35">
        <v>223.60179392496744</v>
      </c>
      <c r="M303" s="44">
        <v>39363</v>
      </c>
      <c r="N303" s="37">
        <v>23.75932749112447</v>
      </c>
      <c r="O303" s="37">
        <v>224.91124788920084</v>
      </c>
    </row>
    <row r="304" spans="1:15">
      <c r="A304" s="44">
        <v>38269</v>
      </c>
      <c r="B304" s="35">
        <v>23.236543655395508</v>
      </c>
      <c r="C304" s="35">
        <v>223.63893127441406</v>
      </c>
      <c r="D304" s="36"/>
      <c r="E304" s="44">
        <v>38634</v>
      </c>
      <c r="F304" s="35">
        <v>23.40269176165263</v>
      </c>
      <c r="G304" s="35">
        <v>225.12284533182779</v>
      </c>
      <c r="I304" s="44">
        <v>38999</v>
      </c>
      <c r="J304" s="35">
        <v>22.644797523816425</v>
      </c>
      <c r="K304" s="35">
        <v>222.07413546244302</v>
      </c>
      <c r="M304" s="44">
        <v>39364</v>
      </c>
      <c r="N304" s="37">
        <v>23.921948512395222</v>
      </c>
      <c r="O304" s="37">
        <v>224.59234428405762</v>
      </c>
    </row>
    <row r="305" spans="1:15">
      <c r="A305" s="44">
        <v>38270</v>
      </c>
      <c r="B305" s="35">
        <v>23.399507522583008</v>
      </c>
      <c r="C305" s="35">
        <v>223.876953125</v>
      </c>
      <c r="D305" s="36"/>
      <c r="E305" s="44">
        <v>38635</v>
      </c>
      <c r="F305" s="35">
        <v>23.40269176165263</v>
      </c>
      <c r="G305" s="35">
        <v>225.12284533182779</v>
      </c>
      <c r="I305" s="44">
        <v>39000</v>
      </c>
      <c r="J305" s="35">
        <v>23.372040488503195</v>
      </c>
      <c r="K305" s="35">
        <v>223.87141279740766</v>
      </c>
      <c r="M305" s="44">
        <v>39365</v>
      </c>
      <c r="N305" s="37"/>
      <c r="O305" s="37"/>
    </row>
    <row r="306" spans="1:15">
      <c r="A306" s="44">
        <v>38271</v>
      </c>
      <c r="B306" s="35">
        <v>23.84857177734375</v>
      </c>
      <c r="C306" s="35">
        <v>224.91455078125</v>
      </c>
      <c r="D306" s="36"/>
      <c r="E306" s="44">
        <v>38636</v>
      </c>
      <c r="F306" s="35">
        <v>22.815686305363972</v>
      </c>
      <c r="G306" s="35">
        <v>222.78163464864096</v>
      </c>
      <c r="I306" s="44">
        <v>39001</v>
      </c>
      <c r="J306" s="35">
        <v>23.379173755645752</v>
      </c>
      <c r="K306" s="35">
        <v>223.59390830993652</v>
      </c>
      <c r="M306" s="44">
        <v>39366</v>
      </c>
      <c r="N306" s="37"/>
      <c r="O306" s="37"/>
    </row>
    <row r="307" spans="1:15">
      <c r="A307" s="44">
        <v>38272</v>
      </c>
      <c r="B307" s="35">
        <v>24.052278518676758</v>
      </c>
      <c r="C307" s="35">
        <v>225.29908752441406</v>
      </c>
      <c r="D307" s="36"/>
      <c r="E307" s="44">
        <v>38637</v>
      </c>
      <c r="F307" s="35">
        <v>22.829915126164753</v>
      </c>
      <c r="G307" s="35">
        <v>222.61962890625</v>
      </c>
      <c r="I307" s="44">
        <v>39002</v>
      </c>
      <c r="J307" s="35">
        <v>23.423157533009846</v>
      </c>
      <c r="K307" s="35">
        <v>223.86729685465494</v>
      </c>
      <c r="M307" s="44">
        <v>39367</v>
      </c>
      <c r="N307" s="37">
        <v>24.120331764221191</v>
      </c>
      <c r="O307" s="37">
        <v>225.77896944681802</v>
      </c>
    </row>
    <row r="308" spans="1:15">
      <c r="A308" s="44">
        <v>38273</v>
      </c>
      <c r="B308" s="35">
        <v>22.62451171875</v>
      </c>
      <c r="C308" s="35">
        <v>222.2412109375</v>
      </c>
      <c r="D308" s="36"/>
      <c r="E308" s="44">
        <v>38638</v>
      </c>
      <c r="F308" s="35">
        <v>22.705174525578816</v>
      </c>
      <c r="G308" s="35">
        <v>222.12525939941406</v>
      </c>
      <c r="I308" s="44">
        <v>39003</v>
      </c>
      <c r="J308" s="35">
        <v>23.405056873957317</v>
      </c>
      <c r="K308" s="35">
        <v>223.83448855082193</v>
      </c>
      <c r="M308" s="44">
        <v>39368</v>
      </c>
      <c r="N308" s="37">
        <v>23.875809510548908</v>
      </c>
      <c r="O308" s="37">
        <v>225.03535525004068</v>
      </c>
    </row>
    <row r="309" spans="1:15">
      <c r="A309" s="44">
        <v>38274</v>
      </c>
      <c r="B309" s="35">
        <v>23.002168655395508</v>
      </c>
      <c r="C309" s="35">
        <v>223.13232421875</v>
      </c>
      <c r="D309" s="36"/>
      <c r="E309" s="44">
        <v>38639</v>
      </c>
      <c r="F309" s="35">
        <v>22.830906788508099</v>
      </c>
      <c r="G309" s="35">
        <v>222.9210007985433</v>
      </c>
      <c r="I309" s="44">
        <v>39004</v>
      </c>
      <c r="J309" s="35">
        <v>23.589269081751507</v>
      </c>
      <c r="K309" s="35">
        <v>224.29479535420737</v>
      </c>
      <c r="M309" s="44">
        <v>39369</v>
      </c>
      <c r="N309" s="37">
        <v>23.937264283498127</v>
      </c>
      <c r="O309" s="37">
        <v>225.1131788889567</v>
      </c>
    </row>
    <row r="310" spans="1:15">
      <c r="A310" s="44">
        <v>38275</v>
      </c>
      <c r="B310" s="35">
        <v>22.91656494140625</v>
      </c>
      <c r="C310" s="35">
        <v>222.85768127441406</v>
      </c>
      <c r="D310" s="36"/>
      <c r="E310" s="44">
        <v>38640</v>
      </c>
      <c r="F310" s="35">
        <v>22.830906788508099</v>
      </c>
      <c r="G310" s="35">
        <v>222.9210007985433</v>
      </c>
      <c r="I310" s="44">
        <v>39005</v>
      </c>
      <c r="J310" s="35">
        <v>23.549081166585285</v>
      </c>
      <c r="K310" s="35">
        <v>224.68923568725586</v>
      </c>
      <c r="M310" s="44">
        <v>39370</v>
      </c>
      <c r="N310" s="37">
        <v>23.868294556935627</v>
      </c>
      <c r="O310" s="37">
        <v>225.00789070129395</v>
      </c>
    </row>
    <row r="311" spans="1:15">
      <c r="A311" s="44">
        <v>38276</v>
      </c>
      <c r="B311" s="35">
        <v>22.83599853515625</v>
      </c>
      <c r="C311" s="35">
        <v>222.7294921875</v>
      </c>
      <c r="D311" s="36"/>
      <c r="E311" s="44">
        <v>38641</v>
      </c>
      <c r="F311" s="35">
        <v>22.227364699045818</v>
      </c>
      <c r="G311" s="35">
        <v>221.34425417582193</v>
      </c>
      <c r="I311" s="44">
        <v>39006</v>
      </c>
      <c r="J311" s="35">
        <v>23.463078578313191</v>
      </c>
      <c r="K311" s="35">
        <v>223.92451794942221</v>
      </c>
      <c r="M311" s="44">
        <v>39371</v>
      </c>
      <c r="N311" s="37">
        <v>23.846913258234661</v>
      </c>
      <c r="O311" s="37">
        <v>224.91913731892905</v>
      </c>
    </row>
    <row r="312" spans="1:15">
      <c r="A312" s="44">
        <v>38277</v>
      </c>
      <c r="B312" s="35">
        <v>24.033052444458008</v>
      </c>
      <c r="C312" s="35">
        <v>225.29908752441406</v>
      </c>
      <c r="D312" s="36"/>
      <c r="E312" s="44">
        <v>38642</v>
      </c>
      <c r="F312" s="35">
        <v>22.615662574768066</v>
      </c>
      <c r="G312" s="35">
        <v>222.29131635030112</v>
      </c>
      <c r="I312" s="44">
        <v>39007</v>
      </c>
      <c r="J312" s="35">
        <v>23.509388844172161</v>
      </c>
      <c r="K312" s="35">
        <v>224.58878389994302</v>
      </c>
      <c r="M312" s="44">
        <v>39372</v>
      </c>
      <c r="N312" s="37">
        <v>23.932019154230755</v>
      </c>
      <c r="O312" s="37">
        <v>225.2352466583252</v>
      </c>
    </row>
    <row r="313" spans="1:15">
      <c r="A313" s="44">
        <v>38278</v>
      </c>
      <c r="B313" s="35">
        <v>23.632051467895508</v>
      </c>
      <c r="C313" s="35">
        <v>224.3896484375</v>
      </c>
      <c r="D313" s="36"/>
      <c r="E313" s="44">
        <v>38643</v>
      </c>
      <c r="F313" s="35">
        <v>22.895870923995972</v>
      </c>
      <c r="G313" s="35">
        <v>222.78722699483237</v>
      </c>
      <c r="I313" s="44">
        <v>39008</v>
      </c>
      <c r="J313" s="35">
        <v>23.064881642659504</v>
      </c>
      <c r="K313" s="35">
        <v>223.13368733723959</v>
      </c>
      <c r="M313" s="44">
        <v>39373</v>
      </c>
      <c r="N313" s="37">
        <v>23.939934571584065</v>
      </c>
      <c r="O313" s="37">
        <v>225.34053230285645</v>
      </c>
    </row>
    <row r="314" spans="1:15">
      <c r="A314" s="44">
        <v>38279</v>
      </c>
      <c r="B314" s="35">
        <v>22.272493362426758</v>
      </c>
      <c r="C314" s="35">
        <v>221.3623046875</v>
      </c>
      <c r="D314" s="36"/>
      <c r="E314" s="44">
        <v>38644</v>
      </c>
      <c r="F314" s="35">
        <v>22.867299159367878</v>
      </c>
      <c r="G314" s="35">
        <v>224.0633742014567</v>
      </c>
      <c r="I314" s="44">
        <v>39009</v>
      </c>
      <c r="J314" s="35">
        <v>23.143273035685223</v>
      </c>
      <c r="K314" s="35">
        <v>223.34519004821777</v>
      </c>
      <c r="M314" s="44">
        <v>39374</v>
      </c>
      <c r="N314" s="37">
        <v>24.083977858225506</v>
      </c>
      <c r="O314" s="37">
        <v>225.47760899861655</v>
      </c>
    </row>
    <row r="315" spans="1:15">
      <c r="A315" s="44">
        <v>38280</v>
      </c>
      <c r="B315" s="35">
        <v>24.188692092895508</v>
      </c>
      <c r="C315" s="35">
        <v>225.537109375</v>
      </c>
      <c r="D315" s="36"/>
      <c r="E315" s="44">
        <v>38645</v>
      </c>
      <c r="F315" s="35">
        <v>22.09123682975769</v>
      </c>
      <c r="G315" s="35">
        <v>221.11487007141113</v>
      </c>
      <c r="I315" s="44">
        <v>39010</v>
      </c>
      <c r="J315" s="35">
        <v>23.361283143361408</v>
      </c>
      <c r="K315" s="35">
        <v>0</v>
      </c>
      <c r="M315" s="44">
        <v>39375</v>
      </c>
      <c r="N315" s="37">
        <v>23.711777369181316</v>
      </c>
      <c r="O315" s="37">
        <v>224.95347023010254</v>
      </c>
    </row>
    <row r="316" spans="1:15">
      <c r="A316" s="44">
        <v>38281</v>
      </c>
      <c r="B316" s="35">
        <v>23.714486598968506</v>
      </c>
      <c r="C316" s="35">
        <v>224.5941251118978</v>
      </c>
      <c r="D316" s="36"/>
      <c r="E316" s="44">
        <v>38646</v>
      </c>
      <c r="F316" s="35">
        <v>23.151646534601849</v>
      </c>
      <c r="G316" s="35">
        <v>223.29992612202963</v>
      </c>
      <c r="I316" s="44">
        <v>39011</v>
      </c>
      <c r="J316" s="35">
        <v>23.191319227218628</v>
      </c>
      <c r="K316" s="35">
        <v>223.46090316772461</v>
      </c>
      <c r="M316" s="44">
        <v>39376</v>
      </c>
      <c r="N316" s="37">
        <v>23.848095973332722</v>
      </c>
      <c r="O316" s="37">
        <v>224.94304402669272</v>
      </c>
    </row>
    <row r="317" spans="1:15">
      <c r="A317" s="44">
        <v>38282</v>
      </c>
      <c r="B317" s="35">
        <v>23.92879358927409</v>
      </c>
      <c r="C317" s="35">
        <v>225.03942934672037</v>
      </c>
      <c r="D317" s="36"/>
      <c r="E317" s="44">
        <v>38647</v>
      </c>
      <c r="F317" s="35">
        <v>22.659761428833008</v>
      </c>
      <c r="G317" s="35">
        <v>224.36905352274576</v>
      </c>
      <c r="I317" s="44">
        <v>39012</v>
      </c>
      <c r="J317" s="35">
        <v>22.869721253712971</v>
      </c>
      <c r="K317" s="35">
        <v>222.60971641540527</v>
      </c>
      <c r="M317" s="44">
        <v>39377</v>
      </c>
      <c r="N317" s="37">
        <v>23.940125147501629</v>
      </c>
      <c r="O317" s="37">
        <v>225.25533548990884</v>
      </c>
    </row>
    <row r="318" spans="1:15">
      <c r="A318" s="44">
        <v>38283</v>
      </c>
      <c r="B318" s="35">
        <v>23.900948365529377</v>
      </c>
      <c r="C318" s="35">
        <v>225.04196993509927</v>
      </c>
      <c r="D318" s="36"/>
      <c r="E318" s="44">
        <v>38648</v>
      </c>
      <c r="F318" s="35">
        <v>22.203369140625</v>
      </c>
      <c r="G318" s="35">
        <v>221.44166564941406</v>
      </c>
      <c r="I318" s="44">
        <v>39013</v>
      </c>
      <c r="J318" s="35">
        <v>22.714825391769409</v>
      </c>
      <c r="K318" s="35">
        <v>222.48383204142252</v>
      </c>
      <c r="M318" s="44">
        <v>39378</v>
      </c>
      <c r="N318" s="37">
        <v>23.823166688283283</v>
      </c>
      <c r="O318" s="37">
        <v>224.9628791809082</v>
      </c>
    </row>
    <row r="319" spans="1:15">
      <c r="A319" s="44">
        <v>38284</v>
      </c>
      <c r="B319" s="35">
        <v>23.877717336018879</v>
      </c>
      <c r="C319" s="35">
        <v>224.7009366353353</v>
      </c>
      <c r="D319" s="36"/>
      <c r="E319" s="44">
        <v>38649</v>
      </c>
      <c r="F319" s="35">
        <v>22.765370607376099</v>
      </c>
      <c r="G319" s="35">
        <v>222.67075411478677</v>
      </c>
      <c r="I319" s="44">
        <v>39014</v>
      </c>
      <c r="J319" s="35">
        <v>23.003140211105347</v>
      </c>
      <c r="K319" s="35">
        <v>223.5715274810791</v>
      </c>
      <c r="M319" s="44">
        <v>39379</v>
      </c>
      <c r="N319" s="37">
        <v>23.902531703313191</v>
      </c>
      <c r="O319" s="37">
        <v>225.09512456258139</v>
      </c>
    </row>
    <row r="320" spans="1:15">
      <c r="A320" s="44">
        <v>38285</v>
      </c>
      <c r="B320" s="35">
        <v>23.934035093887992</v>
      </c>
      <c r="C320" s="35">
        <v>225.11066668966541</v>
      </c>
      <c r="D320" s="36"/>
      <c r="E320" s="44">
        <v>38650</v>
      </c>
      <c r="F320" s="35">
        <v>22.828122138977051</v>
      </c>
      <c r="G320" s="35">
        <v>221.81447474161783</v>
      </c>
      <c r="I320" s="44">
        <v>39015</v>
      </c>
      <c r="J320" s="35">
        <v>23.198434034983318</v>
      </c>
      <c r="K320" s="35">
        <v>223.3278980255127</v>
      </c>
      <c r="M320" s="44">
        <v>39380</v>
      </c>
      <c r="N320" s="37">
        <v>23.5137193997701</v>
      </c>
      <c r="O320" s="37">
        <v>224.20654296875</v>
      </c>
    </row>
    <row r="321" spans="1:15">
      <c r="A321" s="44">
        <v>38286</v>
      </c>
      <c r="B321" s="35">
        <v>23.985139052073162</v>
      </c>
      <c r="C321" s="35">
        <v>225.17777442932129</v>
      </c>
      <c r="D321" s="36"/>
      <c r="E321" s="44">
        <v>38651</v>
      </c>
      <c r="F321" s="35">
        <v>22.586557388305664</v>
      </c>
      <c r="G321" s="35">
        <v>222.30119788128397</v>
      </c>
      <c r="I321" s="44">
        <v>39016</v>
      </c>
      <c r="J321" s="35">
        <v>22.934170484542847</v>
      </c>
      <c r="K321" s="35">
        <v>222.85334968566895</v>
      </c>
      <c r="M321" s="44">
        <v>39381</v>
      </c>
      <c r="N321" s="37">
        <v>23.73867114384969</v>
      </c>
      <c r="O321" s="37">
        <v>224.8547393798828</v>
      </c>
    </row>
    <row r="322" spans="1:15">
      <c r="A322" s="44">
        <v>38287</v>
      </c>
      <c r="B322" s="35">
        <v>23.909360011418659</v>
      </c>
      <c r="C322" s="35">
        <v>225.0297654469808</v>
      </c>
      <c r="D322" s="36"/>
      <c r="E322" s="44">
        <v>38652</v>
      </c>
      <c r="F322" s="35">
        <v>23.587647120157879</v>
      </c>
      <c r="G322" s="35">
        <v>224.41356150309244</v>
      </c>
      <c r="I322" s="44">
        <v>39017</v>
      </c>
      <c r="J322" s="35">
        <v>23.043690601984661</v>
      </c>
      <c r="K322" s="35">
        <v>223.44692166646323</v>
      </c>
      <c r="M322" s="44">
        <v>39382</v>
      </c>
      <c r="N322" s="37">
        <v>23.920193910598755</v>
      </c>
      <c r="O322" s="37">
        <v>225.22558403015137</v>
      </c>
    </row>
    <row r="323" spans="1:15">
      <c r="A323" s="44">
        <v>38288</v>
      </c>
      <c r="B323" s="35">
        <v>23.895913124084473</v>
      </c>
      <c r="C323" s="35">
        <v>225.07248497009277</v>
      </c>
      <c r="D323" s="36"/>
      <c r="E323" s="44">
        <v>38653</v>
      </c>
      <c r="F323" s="35">
        <v>22.004452625910442</v>
      </c>
      <c r="G323" s="35">
        <v>220.72958119710287</v>
      </c>
      <c r="I323" s="44">
        <v>39018</v>
      </c>
      <c r="J323" s="35">
        <v>23.194257179896038</v>
      </c>
      <c r="K323" s="35">
        <v>223.48074086507162</v>
      </c>
      <c r="M323" s="44">
        <v>39383</v>
      </c>
      <c r="N323" s="37">
        <v>23.910676161448162</v>
      </c>
      <c r="O323" s="37">
        <v>225.03790219624838</v>
      </c>
    </row>
    <row r="324" spans="1:15">
      <c r="A324" s="44">
        <v>38289</v>
      </c>
      <c r="B324" s="35">
        <v>23.982945362726849</v>
      </c>
      <c r="C324" s="35">
        <v>225.22684860229492</v>
      </c>
      <c r="D324" s="36"/>
      <c r="E324" s="44">
        <v>38654</v>
      </c>
      <c r="F324" s="35">
        <v>21.958256642023724</v>
      </c>
      <c r="G324" s="35">
        <v>220.72560327703303</v>
      </c>
      <c r="I324" s="44">
        <v>39019</v>
      </c>
      <c r="J324" s="35">
        <v>23.089962879816692</v>
      </c>
      <c r="K324" s="35">
        <v>223.2081184387207</v>
      </c>
      <c r="M324" s="44">
        <v>39384</v>
      </c>
      <c r="N324" s="37">
        <v>24.161091725031536</v>
      </c>
      <c r="O324" s="37">
        <v>225.65206400553384</v>
      </c>
    </row>
    <row r="325" spans="1:15">
      <c r="A325" s="44">
        <v>38290</v>
      </c>
      <c r="B325" s="35">
        <v>23.297882874806721</v>
      </c>
      <c r="C325" s="35">
        <v>224.21927261352539</v>
      </c>
      <c r="D325" s="36"/>
      <c r="E325" s="44">
        <v>38655</v>
      </c>
      <c r="F325" s="35">
        <v>24.059601942698162</v>
      </c>
      <c r="G325" s="35">
        <v>225.28305753072104</v>
      </c>
      <c r="I325" s="44">
        <v>39020</v>
      </c>
      <c r="J325" s="35">
        <v>23.312321583429974</v>
      </c>
      <c r="K325" s="35">
        <v>223.87085596720377</v>
      </c>
      <c r="M325" s="44">
        <v>39385</v>
      </c>
      <c r="N325" s="37">
        <v>23.931465943654377</v>
      </c>
      <c r="O325" s="37">
        <v>225.3718121846517</v>
      </c>
    </row>
    <row r="326" spans="1:15">
      <c r="A326" s="44">
        <v>38291</v>
      </c>
      <c r="B326" s="35">
        <v>23.286343574523926</v>
      </c>
      <c r="C326" s="35">
        <v>222.8055451711019</v>
      </c>
      <c r="D326" s="36"/>
      <c r="E326" s="44">
        <v>38656</v>
      </c>
      <c r="F326" s="35"/>
      <c r="G326" s="35"/>
      <c r="I326" s="44">
        <v>39021</v>
      </c>
      <c r="J326" s="35">
        <v>23.064957459767658</v>
      </c>
      <c r="K326" s="35">
        <v>223.19209734598795</v>
      </c>
      <c r="M326" s="44">
        <v>39386</v>
      </c>
      <c r="N326" s="37">
        <v>24.203701893488567</v>
      </c>
      <c r="O326" s="37">
        <v>226.09940147399902</v>
      </c>
    </row>
    <row r="327" spans="1:15" s="40" customFormat="1">
      <c r="A327" s="45"/>
      <c r="B327" s="39"/>
      <c r="C327" s="39"/>
      <c r="D327" s="39"/>
      <c r="E327" s="45"/>
      <c r="F327" s="39"/>
      <c r="G327" s="39"/>
      <c r="I327" s="45"/>
      <c r="J327" s="39"/>
      <c r="K327" s="39"/>
      <c r="M327" s="45"/>
    </row>
    <row r="328" spans="1:15" s="40" customFormat="1">
      <c r="A328" s="45"/>
      <c r="B328" s="39"/>
      <c r="C328" s="39"/>
      <c r="D328" s="39"/>
      <c r="E328" s="45"/>
      <c r="F328" s="39"/>
      <c r="G328" s="39"/>
      <c r="I328" s="45"/>
      <c r="J328" s="39"/>
      <c r="K328" s="39"/>
      <c r="M328" s="45"/>
    </row>
    <row r="329" spans="1:15">
      <c r="A329" s="44">
        <v>38292</v>
      </c>
      <c r="B329" s="35">
        <v>23.709050258000691</v>
      </c>
      <c r="C329" s="35">
        <v>223.98148282368979</v>
      </c>
      <c r="D329" s="36"/>
      <c r="E329" s="44">
        <v>38657</v>
      </c>
      <c r="F329" s="35">
        <v>23.151646534601849</v>
      </c>
      <c r="G329" s="35">
        <v>223.29992612202963</v>
      </c>
      <c r="I329" s="44">
        <v>39022</v>
      </c>
      <c r="J329" s="35">
        <v>22.894955635070801</v>
      </c>
      <c r="K329" s="35">
        <v>222.70788383483887</v>
      </c>
      <c r="M329" s="44">
        <v>39387</v>
      </c>
      <c r="N329" s="37">
        <v>23.867646376291912</v>
      </c>
      <c r="O329" s="37">
        <v>224.19460360209146</v>
      </c>
    </row>
    <row r="330" spans="1:15">
      <c r="A330" s="44">
        <v>38293</v>
      </c>
      <c r="B330" s="35">
        <v>21.453403680220895</v>
      </c>
      <c r="C330" s="35">
        <v>223.55401146930197</v>
      </c>
      <c r="D330" s="36"/>
      <c r="E330" s="44">
        <v>38658</v>
      </c>
      <c r="F330" s="35">
        <v>22.659761428833008</v>
      </c>
      <c r="G330" s="35">
        <v>224.36905352274576</v>
      </c>
      <c r="I330" s="44">
        <v>39023</v>
      </c>
      <c r="J330" s="35">
        <v>23.412705580393474</v>
      </c>
      <c r="K330" s="35">
        <v>223.79990069071451</v>
      </c>
      <c r="M330" s="44">
        <v>39388</v>
      </c>
      <c r="N330" s="37">
        <v>23.961945692698162</v>
      </c>
      <c r="O330" s="37">
        <v>225.97173118591309</v>
      </c>
    </row>
    <row r="331" spans="1:15">
      <c r="A331" s="44">
        <v>38294</v>
      </c>
      <c r="B331" s="35">
        <v>21.575298865636189</v>
      </c>
      <c r="C331" s="35">
        <v>219.57194137573242</v>
      </c>
      <c r="D331" s="36"/>
      <c r="E331" s="44">
        <v>38659</v>
      </c>
      <c r="F331" s="35">
        <v>22.203369140625</v>
      </c>
      <c r="G331" s="35">
        <v>221.44166564941406</v>
      </c>
      <c r="I331" s="44">
        <v>39024</v>
      </c>
      <c r="J331" s="35">
        <v>23.716431935628254</v>
      </c>
      <c r="K331" s="35">
        <v>224.60221862792969</v>
      </c>
      <c r="M331" s="44">
        <v>39389</v>
      </c>
      <c r="N331" s="37">
        <v>24.054547071456909</v>
      </c>
      <c r="O331" s="37">
        <v>225.69580078125</v>
      </c>
    </row>
    <row r="332" spans="1:15">
      <c r="A332" s="44">
        <v>38295</v>
      </c>
      <c r="B332" s="35">
        <v>23.263760646184284</v>
      </c>
      <c r="C332" s="35">
        <v>222.99143981933594</v>
      </c>
      <c r="D332" s="36"/>
      <c r="E332" s="44">
        <v>38660</v>
      </c>
      <c r="F332" s="35">
        <v>22.765370607376099</v>
      </c>
      <c r="G332" s="35">
        <v>222.67075411478677</v>
      </c>
      <c r="I332" s="44">
        <v>39025</v>
      </c>
      <c r="J332" s="35">
        <v>23.36231295267741</v>
      </c>
      <c r="K332" s="35">
        <v>223.65774027506509</v>
      </c>
      <c r="M332" s="44">
        <v>39390</v>
      </c>
      <c r="N332" s="37">
        <v>23.856450001398724</v>
      </c>
      <c r="O332" s="37">
        <v>224.81689453125</v>
      </c>
    </row>
    <row r="333" spans="1:15">
      <c r="A333" s="44">
        <v>38296</v>
      </c>
      <c r="B333" s="35">
        <v>23.263760646184284</v>
      </c>
      <c r="C333" s="35">
        <v>222.99143981933594</v>
      </c>
      <c r="D333" s="36"/>
      <c r="E333" s="44">
        <v>38661</v>
      </c>
      <c r="F333" s="35">
        <v>22.828122138977051</v>
      </c>
      <c r="G333" s="35">
        <v>221.81447474161783</v>
      </c>
      <c r="I333" s="44">
        <v>39026</v>
      </c>
      <c r="J333" s="35">
        <v>23.486881971359253</v>
      </c>
      <c r="K333" s="35">
        <v>224.52265993754068</v>
      </c>
      <c r="M333" s="44">
        <v>39391</v>
      </c>
      <c r="N333" s="37">
        <v>23.890915870666504</v>
      </c>
      <c r="O333" s="37">
        <v>224.16383361816406</v>
      </c>
    </row>
    <row r="334" spans="1:15">
      <c r="A334" s="44">
        <v>38297</v>
      </c>
      <c r="B334" s="35">
        <v>23.091240803400677</v>
      </c>
      <c r="C334" s="35">
        <v>223.43470446268717</v>
      </c>
      <c r="D334" s="36"/>
      <c r="E334" s="44">
        <v>38662</v>
      </c>
      <c r="F334" s="35">
        <v>22.586557388305664</v>
      </c>
      <c r="G334" s="35">
        <v>222.30119788128397</v>
      </c>
      <c r="I334" s="44">
        <v>39027</v>
      </c>
      <c r="J334" s="35">
        <v>23.393383900324505</v>
      </c>
      <c r="K334" s="35">
        <v>223.96342849731445</v>
      </c>
      <c r="M334" s="44">
        <v>39392</v>
      </c>
      <c r="N334" s="37">
        <v>24.871484756469727</v>
      </c>
      <c r="O334" s="37">
        <v>226.42822265625</v>
      </c>
    </row>
    <row r="335" spans="1:15">
      <c r="A335" s="44">
        <v>38298</v>
      </c>
      <c r="B335" s="35">
        <v>23.413258790969849</v>
      </c>
      <c r="C335" s="35">
        <v>222.28266588846842</v>
      </c>
      <c r="D335" s="36"/>
      <c r="E335" s="44">
        <v>38663</v>
      </c>
      <c r="F335" s="35">
        <v>24.23309326171875</v>
      </c>
      <c r="G335" s="35">
        <v>226.08033752441406</v>
      </c>
      <c r="I335" s="44">
        <v>39028</v>
      </c>
      <c r="J335" s="35">
        <v>23.285408814748127</v>
      </c>
      <c r="K335" s="35">
        <v>223.75056775410971</v>
      </c>
      <c r="M335" s="44">
        <v>39393</v>
      </c>
      <c r="N335" s="37">
        <v>23.823166465759279</v>
      </c>
      <c r="O335" s="37">
        <v>225.20569610595703</v>
      </c>
    </row>
    <row r="336" spans="1:15">
      <c r="A336" s="44">
        <v>38299</v>
      </c>
      <c r="B336" s="35">
        <v>22.879620552062988</v>
      </c>
      <c r="C336" s="35">
        <v>222.99703725179037</v>
      </c>
      <c r="D336" s="36"/>
      <c r="E336" s="44">
        <v>38664</v>
      </c>
      <c r="F336" s="35">
        <v>22.904722134272259</v>
      </c>
      <c r="G336" s="35">
        <v>223.13817405700684</v>
      </c>
      <c r="I336" s="44">
        <v>39029</v>
      </c>
      <c r="J336" s="35">
        <v>23.504029273986816</v>
      </c>
      <c r="K336" s="35">
        <v>224.70627403259277</v>
      </c>
      <c r="M336" s="44">
        <v>39394</v>
      </c>
      <c r="N336" s="37">
        <v>23.673268397649128</v>
      </c>
      <c r="O336" s="37">
        <v>224.94507598876953</v>
      </c>
    </row>
    <row r="337" spans="1:15">
      <c r="A337" s="44">
        <v>38300</v>
      </c>
      <c r="B337" s="35">
        <v>22.937355836232502</v>
      </c>
      <c r="C337" s="35">
        <v>222.75467618306479</v>
      </c>
      <c r="D337" s="36"/>
      <c r="E337" s="44">
        <v>38665</v>
      </c>
      <c r="F337" s="35">
        <v>23.338890552520752</v>
      </c>
      <c r="G337" s="35">
        <v>224.06769434611002</v>
      </c>
      <c r="I337" s="44">
        <v>39030</v>
      </c>
      <c r="J337" s="35">
        <v>22.642870545387268</v>
      </c>
      <c r="K337" s="35">
        <v>222.29360961914062</v>
      </c>
      <c r="M337" s="44">
        <v>39395</v>
      </c>
      <c r="N337" s="37">
        <v>23.726960182189941</v>
      </c>
      <c r="O337" s="37">
        <v>225.09817123413086</v>
      </c>
    </row>
    <row r="338" spans="1:15">
      <c r="A338" s="44">
        <v>38301</v>
      </c>
      <c r="B338" s="35">
        <v>23.88336181640625</v>
      </c>
      <c r="C338" s="35">
        <v>225.1708984375</v>
      </c>
      <c r="D338" s="36"/>
      <c r="E338" s="44">
        <v>38666</v>
      </c>
      <c r="F338" s="35">
        <v>23.168030738830566</v>
      </c>
      <c r="G338" s="35">
        <v>223.68520736694336</v>
      </c>
      <c r="I338" s="44">
        <v>39031</v>
      </c>
      <c r="J338" s="35">
        <v>23.737164894739788</v>
      </c>
      <c r="K338" s="35">
        <v>224.88200632731119</v>
      </c>
      <c r="M338" s="44">
        <v>39396</v>
      </c>
      <c r="N338" s="37"/>
      <c r="O338" s="37"/>
    </row>
    <row r="339" spans="1:15">
      <c r="A339" s="44">
        <v>38302</v>
      </c>
      <c r="B339" s="35"/>
      <c r="C339" s="35"/>
      <c r="D339" s="36"/>
      <c r="E339" s="44">
        <v>38667</v>
      </c>
      <c r="F339" s="35">
        <v>23.000928004582722</v>
      </c>
      <c r="G339" s="35">
        <v>223.46903991699219</v>
      </c>
      <c r="I339" s="44">
        <v>39032</v>
      </c>
      <c r="J339" s="35">
        <v>23.449612538019817</v>
      </c>
      <c r="K339" s="35">
        <v>224.26809310913086</v>
      </c>
      <c r="M339" s="44">
        <v>39397</v>
      </c>
      <c r="N339" s="37">
        <v>24.03745738665263</v>
      </c>
      <c r="O339" s="37">
        <v>225.53483263651529</v>
      </c>
    </row>
    <row r="340" spans="1:15">
      <c r="A340" s="44">
        <v>38303</v>
      </c>
      <c r="B340" s="35"/>
      <c r="C340" s="35"/>
      <c r="D340" s="36"/>
      <c r="E340" s="44">
        <v>38668</v>
      </c>
      <c r="F340" s="35">
        <v>23.587647120157879</v>
      </c>
      <c r="G340" s="35">
        <v>224.41356150309244</v>
      </c>
      <c r="I340" s="44">
        <v>39033</v>
      </c>
      <c r="J340" s="35">
        <v>23.144970973332722</v>
      </c>
      <c r="K340" s="35">
        <v>223.84364636739096</v>
      </c>
      <c r="M340" s="44">
        <v>39398</v>
      </c>
      <c r="N340" s="37">
        <v>23.944626331329346</v>
      </c>
      <c r="O340" s="37">
        <v>225.4824415842692</v>
      </c>
    </row>
    <row r="341" spans="1:15">
      <c r="A341" s="44">
        <v>38304</v>
      </c>
      <c r="B341" s="35"/>
      <c r="C341" s="35"/>
      <c r="D341" s="36"/>
      <c r="E341" s="44">
        <v>38669</v>
      </c>
      <c r="F341" s="35">
        <v>22.004452625910442</v>
      </c>
      <c r="G341" s="35">
        <v>220.72958119710287</v>
      </c>
      <c r="I341" s="44">
        <v>39034</v>
      </c>
      <c r="J341" s="35">
        <v>23.355904420216877</v>
      </c>
      <c r="K341" s="35">
        <v>223.9563077290853</v>
      </c>
      <c r="M341" s="44">
        <v>39399</v>
      </c>
      <c r="N341" s="37">
        <v>23.82352916399638</v>
      </c>
      <c r="O341" s="37">
        <v>225.15081087748209</v>
      </c>
    </row>
    <row r="342" spans="1:15">
      <c r="A342" s="44">
        <v>38305</v>
      </c>
      <c r="B342" s="35"/>
      <c r="C342" s="35"/>
      <c r="D342" s="36"/>
      <c r="E342" s="44">
        <v>38670</v>
      </c>
      <c r="F342" s="35">
        <v>21.958256642023724</v>
      </c>
      <c r="G342" s="35">
        <v>220.72560327703303</v>
      </c>
      <c r="I342" s="44">
        <v>39035</v>
      </c>
      <c r="J342" s="35">
        <v>23.167706727981567</v>
      </c>
      <c r="K342" s="35">
        <v>222.9855925242106</v>
      </c>
      <c r="M342" s="44">
        <v>39400</v>
      </c>
      <c r="N342" s="37">
        <v>23.775769154230755</v>
      </c>
      <c r="O342" s="37">
        <v>224.35176531473795</v>
      </c>
    </row>
    <row r="343" spans="1:15">
      <c r="A343" s="44">
        <v>38306</v>
      </c>
      <c r="B343" s="35"/>
      <c r="C343" s="35"/>
      <c r="D343" s="36"/>
      <c r="E343" s="44">
        <v>38671</v>
      </c>
      <c r="F343" s="35">
        <v>24.059601942698162</v>
      </c>
      <c r="G343" s="35">
        <v>225.28305753072104</v>
      </c>
      <c r="I343" s="44">
        <v>39036</v>
      </c>
      <c r="J343" s="35">
        <v>23.275928894678753</v>
      </c>
      <c r="K343" s="35">
        <v>223.36324564615884</v>
      </c>
      <c r="M343" s="44">
        <v>39401</v>
      </c>
      <c r="N343" s="37">
        <v>23.675804773966473</v>
      </c>
      <c r="O343" s="37">
        <v>224.60175577799478</v>
      </c>
    </row>
    <row r="344" spans="1:15">
      <c r="A344" s="44">
        <v>38307</v>
      </c>
      <c r="B344" s="35"/>
      <c r="C344" s="35"/>
      <c r="D344" s="36"/>
      <c r="E344" s="44">
        <v>38672</v>
      </c>
      <c r="F344" s="35"/>
      <c r="G344" s="35"/>
      <c r="I344" s="44">
        <v>39037</v>
      </c>
      <c r="J344" s="35">
        <v>23.663159449895222</v>
      </c>
      <c r="K344" s="35">
        <v>224.49748102823892</v>
      </c>
      <c r="M344" s="44">
        <v>39402</v>
      </c>
      <c r="N344" s="37">
        <v>23.457546949386597</v>
      </c>
      <c r="O344" s="37">
        <v>224.5722541809082</v>
      </c>
    </row>
    <row r="345" spans="1:15">
      <c r="A345" s="44">
        <v>38308</v>
      </c>
      <c r="B345" s="35">
        <v>23.220242541769277</v>
      </c>
      <c r="C345" s="35">
        <v>223.62300109863281</v>
      </c>
      <c r="D345" s="36"/>
      <c r="E345" s="44">
        <v>38673</v>
      </c>
      <c r="F345" s="35"/>
      <c r="G345" s="35"/>
      <c r="I345" s="44">
        <v>39038</v>
      </c>
      <c r="J345" s="35">
        <v>23.515645265579224</v>
      </c>
      <c r="K345" s="35">
        <v>224.83038139343262</v>
      </c>
      <c r="M345" s="44">
        <v>39403</v>
      </c>
      <c r="N345" s="37">
        <v>23.646851221720379</v>
      </c>
      <c r="O345" s="37">
        <v>224.68364461263022</v>
      </c>
    </row>
    <row r="346" spans="1:15">
      <c r="A346" s="44">
        <v>38309</v>
      </c>
      <c r="B346" s="35">
        <v>23.304940541585285</v>
      </c>
      <c r="C346" s="35">
        <v>223.08706537882486</v>
      </c>
      <c r="D346" s="36"/>
      <c r="E346" s="44">
        <v>38674</v>
      </c>
      <c r="F346" s="35"/>
      <c r="G346" s="35"/>
      <c r="I346" s="44">
        <v>39039</v>
      </c>
      <c r="J346" s="35">
        <v>23.421155055363972</v>
      </c>
      <c r="K346" s="35">
        <v>224.37210782368979</v>
      </c>
      <c r="M346" s="44">
        <v>39404</v>
      </c>
      <c r="N346" s="37">
        <v>23.757573684056599</v>
      </c>
      <c r="O346" s="37">
        <v>225.22685496012369</v>
      </c>
    </row>
    <row r="347" spans="1:15">
      <c r="A347" s="44">
        <v>38310</v>
      </c>
      <c r="B347" s="35">
        <v>23.274994691212971</v>
      </c>
      <c r="C347" s="35">
        <v>223.90748596191406</v>
      </c>
      <c r="D347" s="36"/>
      <c r="E347" s="44">
        <v>38675</v>
      </c>
      <c r="F347" s="35">
        <v>24.23309326171875</v>
      </c>
      <c r="G347" s="35">
        <v>226.08033752441406</v>
      </c>
      <c r="I347" s="44">
        <v>39040</v>
      </c>
      <c r="J347" s="35">
        <v>22.998677492141724</v>
      </c>
      <c r="K347" s="35">
        <v>223.24219385782877</v>
      </c>
      <c r="M347" s="44">
        <v>39405</v>
      </c>
      <c r="N347" s="37">
        <v>23.719273487726849</v>
      </c>
      <c r="O347" s="37">
        <v>225.04324086507162</v>
      </c>
    </row>
    <row r="348" spans="1:15">
      <c r="A348" s="44">
        <v>38311</v>
      </c>
      <c r="B348" s="35">
        <v>23.181973377863567</v>
      </c>
      <c r="C348" s="35">
        <v>224.03564453125</v>
      </c>
      <c r="D348" s="36"/>
      <c r="E348" s="44">
        <v>38676</v>
      </c>
      <c r="F348" s="35">
        <v>22.904722134272259</v>
      </c>
      <c r="G348" s="35">
        <v>223.13817405700684</v>
      </c>
      <c r="I348" s="44">
        <v>39041</v>
      </c>
      <c r="J348" s="35">
        <v>23.33919620513916</v>
      </c>
      <c r="K348" s="35">
        <v>223.11783917744955</v>
      </c>
      <c r="M348" s="44">
        <v>39406</v>
      </c>
      <c r="N348" s="37">
        <v>23.906308253606159</v>
      </c>
      <c r="O348" s="37">
        <v>225.26602045694986</v>
      </c>
    </row>
    <row r="349" spans="1:15">
      <c r="A349" s="44">
        <v>38312</v>
      </c>
      <c r="B349" s="35">
        <v>23.498803456624348</v>
      </c>
      <c r="C349" s="35">
        <v>224.28462537129721</v>
      </c>
      <c r="D349" s="36"/>
      <c r="E349" s="44">
        <v>38677</v>
      </c>
      <c r="F349" s="35">
        <v>23.338890552520752</v>
      </c>
      <c r="G349" s="35">
        <v>224.06769434611002</v>
      </c>
      <c r="I349" s="44">
        <v>39042</v>
      </c>
      <c r="J349" s="35">
        <v>24.397317568461101</v>
      </c>
      <c r="K349" s="35">
        <v>223.58144632975259</v>
      </c>
      <c r="M349" s="44">
        <v>39407</v>
      </c>
      <c r="N349" s="37">
        <v>20.548325141270954</v>
      </c>
      <c r="O349" s="37">
        <v>217.1811491648356</v>
      </c>
    </row>
    <row r="350" spans="1:15">
      <c r="A350" s="44">
        <v>38313</v>
      </c>
      <c r="B350" s="35">
        <v>23.261242787043255</v>
      </c>
      <c r="C350" s="35">
        <v>223.77828470865884</v>
      </c>
      <c r="D350" s="36"/>
      <c r="E350" s="44">
        <v>38678</v>
      </c>
      <c r="F350" s="35">
        <v>23.168030738830566</v>
      </c>
      <c r="G350" s="35">
        <v>223.68520736694336</v>
      </c>
      <c r="I350" s="44">
        <v>39043</v>
      </c>
      <c r="J350" s="35">
        <v>23.479309717814129</v>
      </c>
      <c r="K350" s="35">
        <v>224.19637807210287</v>
      </c>
      <c r="M350" s="44">
        <v>39408</v>
      </c>
      <c r="N350" s="37"/>
      <c r="O350" s="37"/>
    </row>
    <row r="351" spans="1:15">
      <c r="A351" s="44">
        <v>38314</v>
      </c>
      <c r="B351" s="35">
        <v>23.254223744074505</v>
      </c>
      <c r="C351" s="35">
        <v>223.71725209554037</v>
      </c>
      <c r="D351" s="36"/>
      <c r="E351" s="44">
        <v>38679</v>
      </c>
      <c r="F351" s="35">
        <v>23.000928004582722</v>
      </c>
      <c r="G351" s="35">
        <v>223.46903991699219</v>
      </c>
      <c r="I351" s="44">
        <v>39044</v>
      </c>
      <c r="J351" s="35">
        <v>23.283615907033283</v>
      </c>
      <c r="K351" s="35">
        <v>223.67401504516602</v>
      </c>
      <c r="M351" s="44">
        <v>39409</v>
      </c>
      <c r="N351" s="37"/>
      <c r="O351" s="37"/>
    </row>
    <row r="352" spans="1:15">
      <c r="A352" s="44">
        <v>38315</v>
      </c>
      <c r="B352" s="35">
        <v>22.807856850002121</v>
      </c>
      <c r="C352" s="35">
        <v>222.86860974629721</v>
      </c>
      <c r="D352" s="36"/>
      <c r="E352" s="44">
        <v>38680</v>
      </c>
      <c r="F352" s="35"/>
      <c r="G352" s="35"/>
      <c r="I352" s="44">
        <v>39045</v>
      </c>
      <c r="J352" s="35">
        <v>23.351288318634033</v>
      </c>
      <c r="K352" s="35">
        <v>223.74980672200522</v>
      </c>
      <c r="M352" s="44">
        <v>39410</v>
      </c>
      <c r="N352" s="37"/>
      <c r="O352" s="37"/>
    </row>
    <row r="353" spans="1:15">
      <c r="A353" s="44">
        <v>38316</v>
      </c>
      <c r="B353" s="35">
        <v>22.881756941477459</v>
      </c>
      <c r="C353" s="35">
        <v>223.01534907023111</v>
      </c>
      <c r="D353" s="36"/>
      <c r="E353" s="44">
        <v>38681</v>
      </c>
      <c r="F353" s="35"/>
      <c r="G353" s="35"/>
      <c r="I353" s="44">
        <v>39046</v>
      </c>
      <c r="J353" s="35">
        <v>23.728962818781536</v>
      </c>
      <c r="K353" s="35">
        <v>224.68720372517905</v>
      </c>
      <c r="M353" s="44">
        <v>39411</v>
      </c>
      <c r="N353" s="37"/>
      <c r="O353" s="37"/>
    </row>
    <row r="354" spans="1:15">
      <c r="A354" s="44">
        <v>38317</v>
      </c>
      <c r="B354" s="35">
        <v>23.701325257619221</v>
      </c>
      <c r="C354" s="35">
        <v>224.88785743713379</v>
      </c>
      <c r="D354" s="36"/>
      <c r="E354" s="44">
        <v>38682</v>
      </c>
      <c r="F354" s="35"/>
      <c r="G354" s="35"/>
      <c r="I354" s="44">
        <v>39047</v>
      </c>
      <c r="J354" s="35">
        <v>23.431702613830566</v>
      </c>
      <c r="K354" s="35">
        <v>224.34184773763022</v>
      </c>
      <c r="M354" s="44">
        <v>39412</v>
      </c>
      <c r="N354" s="37"/>
      <c r="O354" s="37"/>
    </row>
    <row r="355" spans="1:15">
      <c r="A355" s="44">
        <v>38318</v>
      </c>
      <c r="B355" s="35">
        <v>21.656441688537598</v>
      </c>
      <c r="C355" s="35">
        <v>219.58419600777003</v>
      </c>
      <c r="D355" s="36"/>
      <c r="E355" s="44">
        <v>38683</v>
      </c>
      <c r="F355" s="35"/>
      <c r="G355" s="35"/>
      <c r="I355" s="44">
        <v>39048</v>
      </c>
      <c r="J355" s="35">
        <v>23.429223219553631</v>
      </c>
      <c r="K355" s="35">
        <v>224.08346048990884</v>
      </c>
      <c r="M355" s="44">
        <v>39413</v>
      </c>
      <c r="N355" s="37"/>
      <c r="O355" s="37"/>
    </row>
    <row r="356" spans="1:15">
      <c r="A356" s="44">
        <v>38319</v>
      </c>
      <c r="B356" s="35">
        <v>22.697888135910034</v>
      </c>
      <c r="C356" s="35">
        <v>222.60844802856445</v>
      </c>
      <c r="D356" s="36"/>
      <c r="E356" s="44">
        <v>38684</v>
      </c>
      <c r="F356" s="35">
        <v>22.837887843449909</v>
      </c>
      <c r="G356" s="35">
        <v>222.21604220072427</v>
      </c>
      <c r="I356" s="44">
        <v>39049</v>
      </c>
      <c r="J356" s="35">
        <v>23.464871327082317</v>
      </c>
      <c r="K356" s="35">
        <v>224.17654037475586</v>
      </c>
      <c r="M356" s="44">
        <v>39414</v>
      </c>
      <c r="N356" s="37"/>
      <c r="O356" s="37"/>
    </row>
    <row r="357" spans="1:15">
      <c r="A357" s="44">
        <v>38320</v>
      </c>
      <c r="B357" s="35">
        <v>23.199692885080974</v>
      </c>
      <c r="C357" s="35">
        <v>223.70173835754395</v>
      </c>
      <c r="D357" s="36"/>
      <c r="E357" s="44">
        <v>38685</v>
      </c>
      <c r="F357" s="35">
        <v>22.988186438878376</v>
      </c>
      <c r="G357" s="35">
        <v>223.31136957804361</v>
      </c>
      <c r="I357" s="44">
        <v>39050</v>
      </c>
      <c r="J357" s="35">
        <v>23.550854603449505</v>
      </c>
      <c r="K357" s="35">
        <v>224.40110206604004</v>
      </c>
      <c r="M357" s="44">
        <v>39415</v>
      </c>
      <c r="N357" s="37"/>
      <c r="O357" s="37"/>
    </row>
    <row r="358" spans="1:15">
      <c r="A358" s="44">
        <v>38321</v>
      </c>
      <c r="B358" s="35">
        <v>22.875881989796955</v>
      </c>
      <c r="C358" s="35">
        <v>223.0036481221517</v>
      </c>
      <c r="D358" s="36"/>
      <c r="E358" s="44">
        <v>38686</v>
      </c>
      <c r="F358" s="35">
        <v>22.594662586847942</v>
      </c>
      <c r="G358" s="35">
        <v>221.12910525004068</v>
      </c>
      <c r="I358" s="44">
        <v>39051</v>
      </c>
      <c r="J358" s="35">
        <v>24.315510829289753</v>
      </c>
      <c r="K358" s="35">
        <v>225.98496437072754</v>
      </c>
      <c r="M358" s="44">
        <v>39416</v>
      </c>
      <c r="N358" s="37"/>
      <c r="O358" s="37"/>
    </row>
    <row r="359" spans="1:15" s="40" customFormat="1">
      <c r="A359" s="45"/>
      <c r="B359" s="43"/>
      <c r="C359" s="43"/>
      <c r="D359" s="39"/>
      <c r="E359" s="45"/>
      <c r="F359" s="43"/>
      <c r="G359" s="43"/>
      <c r="I359" s="45"/>
      <c r="J359" s="43"/>
      <c r="K359" s="43"/>
      <c r="M359" s="45"/>
      <c r="N359" s="42"/>
      <c r="O359" s="42"/>
    </row>
    <row r="360" spans="1:15" s="40" customFormat="1">
      <c r="A360" s="45"/>
      <c r="B360" s="39"/>
      <c r="C360" s="39"/>
      <c r="D360" s="39"/>
      <c r="E360" s="45"/>
      <c r="F360" s="39"/>
      <c r="G360" s="39"/>
      <c r="I360" s="45"/>
      <c r="J360" s="39"/>
      <c r="K360" s="39"/>
      <c r="M360" s="45"/>
    </row>
    <row r="361" spans="1:15">
      <c r="A361" s="44">
        <v>38322</v>
      </c>
      <c r="B361" s="35">
        <v>22.805271704991657</v>
      </c>
      <c r="C361" s="35">
        <v>222.85004679361978</v>
      </c>
      <c r="D361" s="36"/>
      <c r="E361" s="44">
        <v>38687</v>
      </c>
      <c r="F361" s="35"/>
      <c r="G361" s="35"/>
      <c r="I361" s="44">
        <v>39052</v>
      </c>
      <c r="J361" s="35">
        <v>23.481732606887817</v>
      </c>
      <c r="K361" s="35">
        <v>224.23630714416504</v>
      </c>
      <c r="M361" s="44">
        <v>39417</v>
      </c>
      <c r="N361" s="37"/>
      <c r="O361" s="37"/>
    </row>
    <row r="362" spans="1:15">
      <c r="A362" s="44">
        <v>38323</v>
      </c>
      <c r="B362" s="35">
        <v>23.311577955881756</v>
      </c>
      <c r="C362" s="35">
        <v>224.12415186564127</v>
      </c>
      <c r="D362" s="36"/>
      <c r="E362" s="44">
        <v>38688</v>
      </c>
      <c r="F362" s="35"/>
      <c r="G362" s="35"/>
      <c r="I362" s="44">
        <v>39053</v>
      </c>
      <c r="J362" s="35">
        <v>22.097627639770508</v>
      </c>
      <c r="K362" s="35">
        <v>223.94028663635254</v>
      </c>
      <c r="M362" s="44">
        <v>39418</v>
      </c>
      <c r="N362" s="37"/>
      <c r="O362" s="37"/>
    </row>
    <row r="363" spans="1:15">
      <c r="A363" s="44">
        <v>38324</v>
      </c>
      <c r="B363" s="35">
        <v>22.505780617396038</v>
      </c>
      <c r="C363" s="35">
        <v>222.28928438822427</v>
      </c>
      <c r="D363" s="36"/>
      <c r="E363" s="44">
        <v>38689</v>
      </c>
      <c r="F363" s="35"/>
      <c r="G363" s="35"/>
      <c r="I363" s="44">
        <v>39054</v>
      </c>
      <c r="J363" s="35">
        <v>23.940584182739258</v>
      </c>
      <c r="K363" s="35">
        <v>224.63862927754721</v>
      </c>
      <c r="M363" s="44">
        <v>39419</v>
      </c>
      <c r="N363" s="37">
        <v>23.98191539446513</v>
      </c>
      <c r="O363" s="37">
        <v>225.45904350280762</v>
      </c>
    </row>
    <row r="364" spans="1:15">
      <c r="A364" s="44">
        <v>38325</v>
      </c>
      <c r="B364" s="35">
        <v>23.052006642023724</v>
      </c>
      <c r="C364" s="35">
        <v>223.24626413981119</v>
      </c>
      <c r="D364" s="36"/>
      <c r="E364" s="44">
        <v>38690</v>
      </c>
      <c r="F364" s="35"/>
      <c r="G364" s="35"/>
      <c r="I364" s="44">
        <v>39055</v>
      </c>
      <c r="J364" s="35">
        <v>23.572369337081909</v>
      </c>
      <c r="K364" s="35">
        <v>224.70500437418619</v>
      </c>
      <c r="M364" s="44">
        <v>39420</v>
      </c>
      <c r="N364" s="37">
        <v>23.993875185648601</v>
      </c>
      <c r="O364" s="37">
        <v>225.52109082539877</v>
      </c>
    </row>
    <row r="365" spans="1:15">
      <c r="A365" s="44">
        <v>38326</v>
      </c>
      <c r="B365" s="35">
        <v>23.052006642023724</v>
      </c>
      <c r="C365" s="35">
        <v>223.24626413981119</v>
      </c>
      <c r="D365" s="36"/>
      <c r="E365" s="44">
        <v>38691</v>
      </c>
      <c r="F365" s="35"/>
      <c r="G365" s="35"/>
      <c r="I365" s="44">
        <v>39056</v>
      </c>
      <c r="J365" s="35">
        <v>23.768101692199707</v>
      </c>
      <c r="K365" s="35">
        <v>224.70322354634604</v>
      </c>
      <c r="M365" s="44">
        <v>39421</v>
      </c>
      <c r="N365" s="37">
        <v>23.187885840733845</v>
      </c>
      <c r="O365" s="37">
        <v>223.50693448384604</v>
      </c>
    </row>
    <row r="366" spans="1:15">
      <c r="A366" s="44">
        <v>38327</v>
      </c>
      <c r="B366" s="35">
        <v>23.043365955352783</v>
      </c>
      <c r="C366" s="35">
        <v>224.37236022949219</v>
      </c>
      <c r="D366" s="36"/>
      <c r="E366" s="44">
        <v>38692</v>
      </c>
      <c r="F366" s="35">
        <v>22.830906788508099</v>
      </c>
      <c r="G366" s="35">
        <v>222.9210007985433</v>
      </c>
      <c r="I366" s="44">
        <v>39057</v>
      </c>
      <c r="J366" s="35">
        <v>23.725091139475506</v>
      </c>
      <c r="K366" s="35">
        <v>224.8044401804606</v>
      </c>
      <c r="M366" s="44">
        <v>39422</v>
      </c>
      <c r="N366" s="37">
        <v>18.586597919464111</v>
      </c>
      <c r="O366" s="37">
        <v>225.42115783691406</v>
      </c>
    </row>
    <row r="367" spans="1:15">
      <c r="A367" s="44">
        <v>38328</v>
      </c>
      <c r="B367" s="35">
        <v>22.900334119796753</v>
      </c>
      <c r="C367" s="35">
        <v>223.00263341267905</v>
      </c>
      <c r="D367" s="36"/>
      <c r="E367" s="44">
        <v>38693</v>
      </c>
      <c r="F367" s="35">
        <v>22.830906788508099</v>
      </c>
      <c r="G367" s="35">
        <v>222.9210007985433</v>
      </c>
      <c r="I367" s="44">
        <v>39058</v>
      </c>
      <c r="J367" s="35">
        <v>24.038430372873943</v>
      </c>
      <c r="K367" s="35">
        <v>225.36800066630045</v>
      </c>
      <c r="M367" s="44">
        <v>39423</v>
      </c>
      <c r="N367" s="37">
        <v>12.221827646096548</v>
      </c>
      <c r="O367" s="37">
        <v>195.11350059509277</v>
      </c>
    </row>
    <row r="368" spans="1:15">
      <c r="A368" s="44">
        <v>38329</v>
      </c>
      <c r="B368" s="35">
        <v>22.787056843439739</v>
      </c>
      <c r="C368" s="35">
        <v>222.59369786580405</v>
      </c>
      <c r="D368" s="36"/>
      <c r="E368" s="44">
        <v>38694</v>
      </c>
      <c r="F368" s="35">
        <v>22.227364699045818</v>
      </c>
      <c r="G368" s="35">
        <v>221.34425417582193</v>
      </c>
      <c r="I368" s="44">
        <v>39059</v>
      </c>
      <c r="J368" s="35">
        <v>23.706684668858845</v>
      </c>
      <c r="K368" s="35">
        <v>224.08727836608887</v>
      </c>
      <c r="M368" s="44">
        <v>39424</v>
      </c>
      <c r="N368" s="37">
        <v>20.032578229904175</v>
      </c>
      <c r="O368" s="37">
        <v>215.24379221598306</v>
      </c>
    </row>
    <row r="369" spans="1:15">
      <c r="A369" s="44">
        <v>38330</v>
      </c>
      <c r="B369" s="35">
        <v>22.796765565872192</v>
      </c>
      <c r="C369" s="35">
        <v>222.70228640238443</v>
      </c>
      <c r="D369" s="36"/>
      <c r="E369" s="44">
        <v>38695</v>
      </c>
      <c r="F369" s="35">
        <v>22.615662574768066</v>
      </c>
      <c r="G369" s="35">
        <v>222.29131635030112</v>
      </c>
      <c r="I369" s="44">
        <v>39060</v>
      </c>
      <c r="J369" s="35">
        <v>23.84548282623291</v>
      </c>
      <c r="K369" s="35">
        <v>225.13047091166177</v>
      </c>
      <c r="M369" s="44">
        <v>39425</v>
      </c>
      <c r="N369" s="37">
        <v>24.0009130636851</v>
      </c>
      <c r="O369" s="37">
        <v>225.61569786071777</v>
      </c>
    </row>
    <row r="370" spans="1:15">
      <c r="A370" s="44">
        <v>38331</v>
      </c>
      <c r="B370" s="35">
        <v>22.26316539446513</v>
      </c>
      <c r="C370" s="35">
        <v>221.27254041035971</v>
      </c>
      <c r="D370" s="36"/>
      <c r="E370" s="44">
        <v>38696</v>
      </c>
      <c r="F370" s="35">
        <v>22.895870923995972</v>
      </c>
      <c r="G370" s="35">
        <v>222.78722699483237</v>
      </c>
      <c r="I370" s="44">
        <v>39061</v>
      </c>
      <c r="J370" s="35">
        <v>23.726102113723755</v>
      </c>
      <c r="K370" s="35">
        <v>224.86496798197427</v>
      </c>
      <c r="M370" s="44">
        <v>39426</v>
      </c>
      <c r="N370" s="37"/>
      <c r="O370" s="37"/>
    </row>
    <row r="371" spans="1:15">
      <c r="A371" s="44">
        <v>38332</v>
      </c>
      <c r="B371" s="35">
        <v>23.177090565363567</v>
      </c>
      <c r="C371" s="35">
        <v>223.51787058512369</v>
      </c>
      <c r="D371" s="36"/>
      <c r="E371" s="44">
        <v>38697</v>
      </c>
      <c r="F371" s="35">
        <v>22.867299159367878</v>
      </c>
      <c r="G371" s="35">
        <v>224.0633742014567</v>
      </c>
      <c r="I371" s="44">
        <v>39062</v>
      </c>
      <c r="J371" s="35">
        <v>23.509370009104412</v>
      </c>
      <c r="K371" s="35">
        <v>224.94762166341147</v>
      </c>
      <c r="M371" s="44">
        <v>39427</v>
      </c>
      <c r="N371" s="37">
        <v>23.884621779123943</v>
      </c>
      <c r="O371" s="37">
        <v>225.35223070780435</v>
      </c>
    </row>
    <row r="372" spans="1:15">
      <c r="A372" s="44">
        <v>38333</v>
      </c>
      <c r="B372" s="35">
        <v>22.468682765960693</v>
      </c>
      <c r="C372" s="35">
        <v>222.22062110900879</v>
      </c>
      <c r="D372" s="36"/>
      <c r="E372" s="44">
        <v>38698</v>
      </c>
      <c r="F372" s="35">
        <v>22.09123682975769</v>
      </c>
      <c r="G372" s="35">
        <v>221.11487007141113</v>
      </c>
      <c r="I372" s="44">
        <v>39063</v>
      </c>
      <c r="J372" s="35"/>
      <c r="K372" s="35"/>
      <c r="M372" s="44">
        <v>39428</v>
      </c>
      <c r="N372" s="37">
        <v>23.90867320696513</v>
      </c>
      <c r="O372" s="37">
        <v>225.23524792989096</v>
      </c>
    </row>
    <row r="373" spans="1:15">
      <c r="A373" s="44">
        <v>38334</v>
      </c>
      <c r="B373" s="35">
        <v>22.67147159576416</v>
      </c>
      <c r="C373" s="35">
        <v>222.44288953145346</v>
      </c>
      <c r="D373" s="36"/>
      <c r="E373" s="44">
        <v>38699</v>
      </c>
      <c r="F373" s="35">
        <v>23.587647120157879</v>
      </c>
      <c r="G373" s="35">
        <v>224.41356150309244</v>
      </c>
      <c r="I373" s="44">
        <v>39064</v>
      </c>
      <c r="J373" s="35">
        <v>22.994843482971191</v>
      </c>
      <c r="K373" s="35">
        <v>224.01657676696777</v>
      </c>
      <c r="M373" s="44">
        <v>39429</v>
      </c>
      <c r="N373" s="37">
        <v>23.707619825998943</v>
      </c>
      <c r="O373" s="37">
        <v>224.9565232594808</v>
      </c>
    </row>
    <row r="374" spans="1:15">
      <c r="A374" s="44">
        <v>38335</v>
      </c>
      <c r="B374" s="35">
        <v>22.759400208791096</v>
      </c>
      <c r="C374" s="35">
        <v>222.64430554707846</v>
      </c>
      <c r="D374" s="36"/>
      <c r="E374" s="44">
        <v>38700</v>
      </c>
      <c r="F374" s="35">
        <v>22.004452625910442</v>
      </c>
      <c r="G374" s="35">
        <v>220.72958119710287</v>
      </c>
      <c r="I374" s="44">
        <v>39065</v>
      </c>
      <c r="J374" s="35">
        <v>23.300190846125286</v>
      </c>
      <c r="K374" s="35">
        <v>223.82355117797852</v>
      </c>
      <c r="M374" s="44">
        <v>39430</v>
      </c>
      <c r="N374" s="37">
        <v>23.627893129984539</v>
      </c>
      <c r="O374" s="37">
        <v>224.82300567626953</v>
      </c>
    </row>
    <row r="375" spans="1:15">
      <c r="A375" s="44">
        <v>38336</v>
      </c>
      <c r="B375" s="35">
        <v>21.767168958981831</v>
      </c>
      <c r="C375" s="35">
        <v>219.78506596883139</v>
      </c>
      <c r="D375" s="36"/>
      <c r="E375" s="44">
        <v>38701</v>
      </c>
      <c r="F375" s="90">
        <v>0</v>
      </c>
      <c r="G375" s="90">
        <v>0</v>
      </c>
      <c r="I375" s="44">
        <v>39066</v>
      </c>
      <c r="J375" s="35">
        <v>23.500748713811237</v>
      </c>
      <c r="K375" s="35">
        <v>224.2068042755127</v>
      </c>
      <c r="M375" s="44">
        <v>39431</v>
      </c>
      <c r="N375" s="37">
        <v>23.840885877609253</v>
      </c>
      <c r="O375" s="37">
        <v>225.34536234537759</v>
      </c>
    </row>
    <row r="376" spans="1:15">
      <c r="A376" s="44">
        <v>38337</v>
      </c>
      <c r="B376" s="35">
        <v>22.431241035461426</v>
      </c>
      <c r="C376" s="35">
        <v>221.98741404215494</v>
      </c>
      <c r="D376" s="36"/>
      <c r="E376" s="44">
        <v>38702</v>
      </c>
      <c r="F376" s="90">
        <v>14.381080627441406</v>
      </c>
      <c r="G376" s="90">
        <v>198.4191925048828</v>
      </c>
      <c r="I376" s="44">
        <v>39067</v>
      </c>
      <c r="J376" s="35">
        <v>23.771515528361004</v>
      </c>
      <c r="K376" s="35">
        <v>224.89370218912759</v>
      </c>
      <c r="M376" s="44">
        <v>39432</v>
      </c>
      <c r="N376" s="37">
        <v>23.808613856633503</v>
      </c>
      <c r="O376" s="37">
        <v>225.18031628926596</v>
      </c>
    </row>
    <row r="377" spans="1:15">
      <c r="A377" s="44">
        <v>38338</v>
      </c>
      <c r="B377" s="35">
        <v>23.004151344299316</v>
      </c>
      <c r="C377" s="35">
        <v>223.20659001668295</v>
      </c>
      <c r="D377" s="36"/>
      <c r="E377" s="44">
        <v>38703</v>
      </c>
      <c r="F377" s="90">
        <v>23.155022780100506</v>
      </c>
      <c r="G377" s="90">
        <v>223.55728848775229</v>
      </c>
      <c r="I377" s="44">
        <v>39068</v>
      </c>
      <c r="J377" s="35">
        <v>22.292443010542129</v>
      </c>
      <c r="K377" s="35">
        <v>221.33535681830512</v>
      </c>
      <c r="M377" s="44">
        <v>39433</v>
      </c>
      <c r="N377" s="37">
        <v>23.915692408879597</v>
      </c>
      <c r="O377" s="37">
        <v>225.52643585205078</v>
      </c>
    </row>
    <row r="378" spans="1:15">
      <c r="A378" s="44">
        <v>38339</v>
      </c>
      <c r="B378" s="35">
        <v>23.004151344299316</v>
      </c>
      <c r="C378" s="35">
        <v>223.20659001668295</v>
      </c>
      <c r="D378" s="36"/>
      <c r="E378" s="44">
        <v>38704</v>
      </c>
      <c r="F378" s="90">
        <v>23.155022780100506</v>
      </c>
      <c r="G378" s="90">
        <v>223.55728848775229</v>
      </c>
      <c r="I378" s="44">
        <v>39069</v>
      </c>
      <c r="J378" s="35">
        <v>16.493959784507751</v>
      </c>
      <c r="K378" s="35">
        <v>206.40691693623862</v>
      </c>
      <c r="M378" s="44">
        <v>39434</v>
      </c>
      <c r="N378" s="37">
        <v>24.092217286427815</v>
      </c>
      <c r="O378" s="37">
        <v>225.59865951538086</v>
      </c>
    </row>
    <row r="379" spans="1:15">
      <c r="A379" s="44">
        <v>38340</v>
      </c>
      <c r="B379" s="35">
        <v>22.862129926681519</v>
      </c>
      <c r="C379" s="35">
        <v>223.0801944732666</v>
      </c>
      <c r="D379" s="36"/>
      <c r="E379" s="44">
        <v>38705</v>
      </c>
      <c r="F379" s="90">
        <v>23.10094952583313</v>
      </c>
      <c r="G379" s="90">
        <v>223.76506296793619</v>
      </c>
      <c r="I379" s="44">
        <v>39070</v>
      </c>
      <c r="J379" s="35">
        <v>21.597853461901348</v>
      </c>
      <c r="K379" s="35">
        <v>219.29855918884277</v>
      </c>
      <c r="M379" s="44">
        <v>39435</v>
      </c>
      <c r="N379" s="37">
        <v>23.98912501335144</v>
      </c>
      <c r="O379" s="37">
        <v>225.56941795349121</v>
      </c>
    </row>
    <row r="380" spans="1:15">
      <c r="A380" s="44">
        <v>38341</v>
      </c>
      <c r="B380" s="35">
        <v>22.85081934928894</v>
      </c>
      <c r="C380" s="35">
        <v>222.73738416035971</v>
      </c>
      <c r="D380" s="36"/>
      <c r="E380" s="44">
        <v>38706</v>
      </c>
      <c r="F380" s="90"/>
      <c r="G380" s="90"/>
      <c r="I380" s="44">
        <v>39071</v>
      </c>
      <c r="J380" s="35">
        <v>23.992920557657879</v>
      </c>
      <c r="K380" s="35">
        <v>225.36138725280762</v>
      </c>
      <c r="M380" s="44">
        <v>39436</v>
      </c>
      <c r="N380" s="37">
        <v>23.80338756243388</v>
      </c>
      <c r="O380" s="37">
        <v>225.1375929514567</v>
      </c>
    </row>
    <row r="381" spans="1:15">
      <c r="A381" s="44">
        <v>38342</v>
      </c>
      <c r="B381" s="35">
        <v>22.581082344055176</v>
      </c>
      <c r="C381" s="35">
        <v>222.10567156473795</v>
      </c>
      <c r="D381" s="36"/>
      <c r="E381" s="44">
        <v>38707</v>
      </c>
      <c r="F381" s="90">
        <v>0</v>
      </c>
      <c r="G381" s="90">
        <v>0</v>
      </c>
      <c r="I381" s="44">
        <v>39072</v>
      </c>
      <c r="J381" s="35">
        <v>23.747616688410442</v>
      </c>
      <c r="K381" s="35">
        <v>224.91964467366537</v>
      </c>
      <c r="M381" s="44">
        <v>39437</v>
      </c>
      <c r="N381" s="37">
        <v>23.757115443547566</v>
      </c>
      <c r="O381" s="37">
        <v>225.0544319152832</v>
      </c>
    </row>
    <row r="382" spans="1:15">
      <c r="A382" s="44">
        <v>38343</v>
      </c>
      <c r="B382" s="35">
        <v>23.279973268508911</v>
      </c>
      <c r="C382" s="35">
        <v>223.91485277811685</v>
      </c>
      <c r="D382" s="36"/>
      <c r="E382" s="44">
        <v>38708</v>
      </c>
      <c r="F382" s="90">
        <v>23.583626622739047</v>
      </c>
      <c r="G382" s="90">
        <v>224.59956094493037</v>
      </c>
      <c r="I382" s="44">
        <v>39073</v>
      </c>
      <c r="J382" s="35">
        <v>24.148655970891316</v>
      </c>
      <c r="K382" s="35">
        <v>225.54220453898111</v>
      </c>
      <c r="M382" s="44">
        <v>39438</v>
      </c>
      <c r="N382" s="37">
        <v>23.866616249084473</v>
      </c>
      <c r="O382" s="37">
        <v>225.31535847981772</v>
      </c>
    </row>
    <row r="383" spans="1:15">
      <c r="A383" s="44">
        <v>38344</v>
      </c>
      <c r="B383" s="35">
        <v>23.471318165461224</v>
      </c>
      <c r="C383" s="35">
        <v>224.3868605295817</v>
      </c>
      <c r="D383" s="36"/>
      <c r="E383" s="44">
        <v>38709</v>
      </c>
      <c r="F383" s="90">
        <v>23.801194190979004</v>
      </c>
      <c r="G383" s="90">
        <v>225.02747217814127</v>
      </c>
      <c r="I383" s="44">
        <v>39074</v>
      </c>
      <c r="J383" s="35">
        <v>23.473110914230347</v>
      </c>
      <c r="K383" s="35">
        <v>224.33853848775229</v>
      </c>
      <c r="M383" s="44">
        <v>39439</v>
      </c>
      <c r="N383" s="37">
        <v>24.72198486328125</v>
      </c>
      <c r="O383" s="37">
        <v>227.22779846191406</v>
      </c>
    </row>
    <row r="384" spans="1:15">
      <c r="A384" s="44">
        <v>38345</v>
      </c>
      <c r="B384" s="35">
        <v>23.173256874084473</v>
      </c>
      <c r="C384" s="35">
        <v>224.45603624979654</v>
      </c>
      <c r="D384" s="36"/>
      <c r="E384" s="44">
        <v>38710</v>
      </c>
      <c r="F384" s="90">
        <v>22.963200171788532</v>
      </c>
      <c r="G384" s="90">
        <v>223.22897084554037</v>
      </c>
      <c r="I384" s="44">
        <v>39075</v>
      </c>
      <c r="J384" s="35">
        <v>23.863106568654377</v>
      </c>
      <c r="K384" s="35">
        <v>225.03967793782553</v>
      </c>
      <c r="M384" s="44">
        <v>39440</v>
      </c>
      <c r="N384" s="37">
        <v>23.525696436564129</v>
      </c>
      <c r="O384" s="37">
        <v>224.99898529052734</v>
      </c>
    </row>
    <row r="385" spans="1:15">
      <c r="A385" s="44">
        <v>38346</v>
      </c>
      <c r="B385" s="35">
        <v>23.245259364446003</v>
      </c>
      <c r="C385" s="35">
        <v>222.99576759338379</v>
      </c>
      <c r="D385" s="36"/>
      <c r="E385" s="44">
        <v>38711</v>
      </c>
      <c r="F385" s="90">
        <v>22.981529871622723</v>
      </c>
      <c r="G385" s="90">
        <v>223.2602507273356</v>
      </c>
      <c r="I385" s="44">
        <v>39076</v>
      </c>
      <c r="J385" s="35">
        <v>24.178448756535847</v>
      </c>
      <c r="K385" s="35">
        <v>225.07910219828287</v>
      </c>
      <c r="M385" s="44">
        <v>39441</v>
      </c>
      <c r="N385" s="37">
        <v>23.833466370900471</v>
      </c>
      <c r="O385" s="37">
        <v>225.33366521199545</v>
      </c>
    </row>
    <row r="386" spans="1:15">
      <c r="A386" s="44">
        <v>38347</v>
      </c>
      <c r="B386" s="35"/>
      <c r="C386" s="35"/>
      <c r="D386" s="36"/>
      <c r="E386" s="44">
        <v>38712</v>
      </c>
      <c r="F386" s="90"/>
      <c r="G386" s="90"/>
      <c r="I386" s="44">
        <v>39077</v>
      </c>
      <c r="J386" s="35">
        <v>23.626614650090534</v>
      </c>
      <c r="K386" s="35">
        <v>224.26307412852412</v>
      </c>
      <c r="M386" s="44">
        <v>39442</v>
      </c>
      <c r="N386" s="37">
        <v>23.834000428517658</v>
      </c>
      <c r="O386" s="37">
        <v>224.61294047037759</v>
      </c>
    </row>
    <row r="387" spans="1:15">
      <c r="A387" s="44">
        <v>38348</v>
      </c>
      <c r="B387" s="35">
        <v>22.951584815979004</v>
      </c>
      <c r="C387" s="35">
        <v>222.46908060709634</v>
      </c>
      <c r="D387" s="36"/>
      <c r="E387" s="44">
        <v>38713</v>
      </c>
      <c r="F387" s="90">
        <v>0</v>
      </c>
      <c r="G387" s="90">
        <v>0</v>
      </c>
      <c r="I387" s="44">
        <v>39078</v>
      </c>
      <c r="J387" s="35">
        <v>23.849678834279377</v>
      </c>
      <c r="K387" s="35">
        <v>225.41275850931802</v>
      </c>
      <c r="M387" s="44">
        <v>39443</v>
      </c>
      <c r="N387" s="37">
        <v>23.904191017150879</v>
      </c>
      <c r="O387" s="37">
        <v>225.44352849324545</v>
      </c>
    </row>
    <row r="388" spans="1:15">
      <c r="A388" s="44">
        <v>38349</v>
      </c>
      <c r="B388" s="35">
        <v>23.080863372139309</v>
      </c>
      <c r="C388" s="35">
        <v>223.36691549549931</v>
      </c>
      <c r="D388" s="36"/>
      <c r="E388" s="44">
        <v>38714</v>
      </c>
      <c r="F388" s="90">
        <v>22.79388427734375</v>
      </c>
      <c r="G388" s="90">
        <v>222.88818359375</v>
      </c>
      <c r="I388" s="44">
        <v>39079</v>
      </c>
      <c r="J388" s="35"/>
      <c r="K388" s="35"/>
      <c r="M388" s="44">
        <v>39444</v>
      </c>
      <c r="N388" s="37">
        <v>23.970967213312786</v>
      </c>
      <c r="O388" s="37">
        <v>225.48371251424155</v>
      </c>
    </row>
    <row r="389" spans="1:15">
      <c r="A389" s="44">
        <v>38350</v>
      </c>
      <c r="B389" s="35">
        <v>22.778988599777222</v>
      </c>
      <c r="C389" s="35">
        <v>223.05018679300943</v>
      </c>
      <c r="D389" s="36"/>
      <c r="E389" s="44">
        <v>38715</v>
      </c>
      <c r="F389" s="90">
        <v>22.769050598144531</v>
      </c>
      <c r="G389" s="90">
        <v>222.84062767028809</v>
      </c>
      <c r="I389" s="44">
        <v>39080</v>
      </c>
      <c r="J389" s="35">
        <v>23.938370386759441</v>
      </c>
      <c r="K389" s="35">
        <v>225.45395851135254</v>
      </c>
      <c r="M389" s="44">
        <v>39445</v>
      </c>
      <c r="N389" s="37">
        <v>23.670559962590534</v>
      </c>
      <c r="O389" s="37">
        <v>224.94990857442221</v>
      </c>
    </row>
    <row r="390" spans="1:15">
      <c r="A390" s="44">
        <v>38351</v>
      </c>
      <c r="B390" s="35">
        <v>22.6356516679128</v>
      </c>
      <c r="C390" s="35">
        <v>222.64634005228677</v>
      </c>
      <c r="D390" s="36"/>
      <c r="E390" s="44">
        <v>38716</v>
      </c>
      <c r="F390" s="90">
        <v>21.574659864107769</v>
      </c>
      <c r="G390" s="90">
        <v>217.51544888814291</v>
      </c>
      <c r="I390" s="44">
        <v>39081</v>
      </c>
      <c r="J390" s="35">
        <v>24.22899317741394</v>
      </c>
      <c r="K390" s="35">
        <v>225.95393562316895</v>
      </c>
      <c r="M390" s="44">
        <v>39446</v>
      </c>
      <c r="N390" s="37">
        <v>24.091644922892254</v>
      </c>
      <c r="O390" s="37">
        <v>225.54372660319009</v>
      </c>
    </row>
    <row r="391" spans="1:15">
      <c r="A391" s="44">
        <v>38352</v>
      </c>
      <c r="B391" s="35">
        <v>23.150349696477253</v>
      </c>
      <c r="C391" s="35">
        <v>223.58704630533853</v>
      </c>
      <c r="D391" s="36"/>
      <c r="E391" s="44">
        <v>38717</v>
      </c>
      <c r="F391" s="90">
        <v>23.121472279230755</v>
      </c>
      <c r="G391" s="90">
        <v>223.68642923106319</v>
      </c>
      <c r="I391" s="44">
        <v>39082</v>
      </c>
      <c r="J391" s="35">
        <v>23.855171998341877</v>
      </c>
      <c r="K391" s="35">
        <v>225.05785867442256</v>
      </c>
      <c r="M391" s="44">
        <v>39447</v>
      </c>
      <c r="N391" s="37">
        <v>23.760681788126629</v>
      </c>
      <c r="O391" s="37">
        <v>224.91176414489746</v>
      </c>
    </row>
    <row r="392" spans="1:15">
      <c r="A392" s="46"/>
    </row>
    <row r="393" spans="1:15">
      <c r="A393" s="46"/>
    </row>
    <row r="394" spans="1:15">
      <c r="A394" s="46"/>
    </row>
    <row r="395" spans="1:15">
      <c r="A395" s="46"/>
    </row>
    <row r="396" spans="1:15">
      <c r="A396" s="46"/>
    </row>
    <row r="397" spans="1:15">
      <c r="A397" s="46"/>
    </row>
    <row r="398" spans="1:15">
      <c r="A398" s="46"/>
    </row>
    <row r="399" spans="1:15">
      <c r="A399" s="46"/>
    </row>
    <row r="400" spans="1:15">
      <c r="A400" s="46"/>
    </row>
    <row r="401" spans="1:1">
      <c r="A401" s="46"/>
    </row>
    <row r="402" spans="1:1">
      <c r="A402" s="46"/>
    </row>
    <row r="403" spans="1:1">
      <c r="A403" s="46"/>
    </row>
    <row r="404" spans="1:1">
      <c r="A404" s="46"/>
    </row>
    <row r="405" spans="1:1">
      <c r="A405" s="46"/>
    </row>
    <row r="406" spans="1:1">
      <c r="A406" s="46"/>
    </row>
    <row r="407" spans="1:1">
      <c r="A407" s="46"/>
    </row>
    <row r="408" spans="1:1">
      <c r="A408" s="46"/>
    </row>
    <row r="409" spans="1:1">
      <c r="A409" s="46"/>
    </row>
    <row r="410" spans="1:1">
      <c r="A410" s="46"/>
    </row>
    <row r="411" spans="1:1">
      <c r="A411" s="46"/>
    </row>
    <row r="412" spans="1:1">
      <c r="A412" s="46"/>
    </row>
    <row r="413" spans="1:1">
      <c r="A413" s="46"/>
    </row>
    <row r="414" spans="1:1">
      <c r="A414" s="46"/>
    </row>
    <row r="415" spans="1:1">
      <c r="A415" s="46"/>
    </row>
    <row r="416" spans="1:1">
      <c r="A416" s="46"/>
    </row>
    <row r="417" spans="1:1">
      <c r="A417" s="46"/>
    </row>
    <row r="418" spans="1:1">
      <c r="A418" s="46"/>
    </row>
    <row r="419" spans="1:1">
      <c r="A419" s="46"/>
    </row>
    <row r="420" spans="1:1">
      <c r="A420" s="46"/>
    </row>
    <row r="421" spans="1:1">
      <c r="A421" s="46"/>
    </row>
    <row r="422" spans="1:1">
      <c r="A422" s="46"/>
    </row>
    <row r="423" spans="1:1">
      <c r="A423" s="46"/>
    </row>
    <row r="424" spans="1:1">
      <c r="A424" s="46"/>
    </row>
    <row r="425" spans="1:1">
      <c r="A425" s="46"/>
    </row>
    <row r="426" spans="1:1">
      <c r="A426" s="46"/>
    </row>
    <row r="427" spans="1:1">
      <c r="A427" s="46"/>
    </row>
    <row r="428" spans="1:1">
      <c r="A428" s="46"/>
    </row>
    <row r="429" spans="1:1">
      <c r="A429" s="46"/>
    </row>
    <row r="430" spans="1:1">
      <c r="A430" s="46"/>
    </row>
    <row r="431" spans="1:1">
      <c r="A431" s="46"/>
    </row>
    <row r="432" spans="1:1">
      <c r="A432" s="46"/>
    </row>
    <row r="433" spans="1:1">
      <c r="A433" s="46"/>
    </row>
    <row r="434" spans="1:1">
      <c r="A434" s="46"/>
    </row>
    <row r="435" spans="1:1">
      <c r="A435" s="46"/>
    </row>
    <row r="436" spans="1:1">
      <c r="A436" s="46"/>
    </row>
    <row r="437" spans="1:1">
      <c r="A437" s="46"/>
    </row>
    <row r="438" spans="1:1">
      <c r="A438" s="46"/>
    </row>
    <row r="439" spans="1:1">
      <c r="A439" s="46"/>
    </row>
    <row r="440" spans="1:1">
      <c r="A440" s="46"/>
    </row>
    <row r="441" spans="1:1">
      <c r="A441" s="46"/>
    </row>
    <row r="442" spans="1:1">
      <c r="A442" s="46"/>
    </row>
    <row r="443" spans="1:1">
      <c r="A443" s="46"/>
    </row>
    <row r="444" spans="1:1">
      <c r="A444" s="46"/>
    </row>
    <row r="445" spans="1:1">
      <c r="A445" s="46"/>
    </row>
    <row r="446" spans="1:1">
      <c r="A446" s="46"/>
    </row>
    <row r="447" spans="1:1">
      <c r="A447" s="46"/>
    </row>
    <row r="448" spans="1:1">
      <c r="A448" s="46"/>
    </row>
    <row r="449" spans="1:1">
      <c r="A449" s="46"/>
    </row>
    <row r="450" spans="1:1">
      <c r="A450" s="46"/>
    </row>
    <row r="451" spans="1:1">
      <c r="A451" s="46"/>
    </row>
    <row r="452" spans="1:1">
      <c r="A452" s="46"/>
    </row>
    <row r="453" spans="1:1">
      <c r="A453" s="46"/>
    </row>
    <row r="454" spans="1:1">
      <c r="A454" s="46"/>
    </row>
    <row r="455" spans="1:1">
      <c r="A455" s="46"/>
    </row>
    <row r="456" spans="1:1">
      <c r="A456" s="46"/>
    </row>
    <row r="457" spans="1:1">
      <c r="A457" s="46"/>
    </row>
    <row r="458" spans="1:1">
      <c r="A458" s="46"/>
    </row>
    <row r="459" spans="1:1">
      <c r="A459" s="46"/>
    </row>
    <row r="460" spans="1:1">
      <c r="A460" s="46"/>
    </row>
    <row r="461" spans="1:1">
      <c r="A461" s="46"/>
    </row>
    <row r="462" spans="1:1">
      <c r="A462" s="46"/>
    </row>
    <row r="463" spans="1:1">
      <c r="A463" s="46"/>
    </row>
    <row r="464" spans="1:1">
      <c r="A464" s="46"/>
    </row>
    <row r="465" spans="1:1">
      <c r="A465" s="46"/>
    </row>
    <row r="466" spans="1:1">
      <c r="A466" s="46"/>
    </row>
    <row r="467" spans="1:1">
      <c r="A467" s="46"/>
    </row>
    <row r="468" spans="1:1">
      <c r="A468" s="46"/>
    </row>
    <row r="469" spans="1:1">
      <c r="A469" s="46"/>
    </row>
    <row r="470" spans="1:1">
      <c r="A470" s="46"/>
    </row>
    <row r="471" spans="1:1">
      <c r="A471" s="46"/>
    </row>
    <row r="472" spans="1:1">
      <c r="A472" s="46"/>
    </row>
    <row r="473" spans="1:1">
      <c r="A473" s="46"/>
    </row>
    <row r="474" spans="1:1">
      <c r="A474" s="46"/>
    </row>
    <row r="475" spans="1:1">
      <c r="A475" s="46"/>
    </row>
    <row r="476" spans="1:1">
      <c r="A476" s="46"/>
    </row>
    <row r="477" spans="1:1">
      <c r="A477" s="46"/>
    </row>
    <row r="478" spans="1:1">
      <c r="A478" s="46"/>
    </row>
    <row r="479" spans="1:1">
      <c r="A479" s="46"/>
    </row>
    <row r="480" spans="1:1">
      <c r="A480" s="46"/>
    </row>
    <row r="481" spans="1:1">
      <c r="A481" s="46"/>
    </row>
    <row r="482" spans="1:1">
      <c r="A482" s="46"/>
    </row>
    <row r="483" spans="1:1">
      <c r="A483" s="46"/>
    </row>
    <row r="484" spans="1:1">
      <c r="A484" s="46"/>
    </row>
    <row r="485" spans="1:1">
      <c r="A485" s="46"/>
    </row>
    <row r="486" spans="1:1">
      <c r="A486" s="46"/>
    </row>
    <row r="487" spans="1:1">
      <c r="A487" s="46"/>
    </row>
    <row r="488" spans="1:1">
      <c r="A488" s="46"/>
    </row>
    <row r="489" spans="1:1">
      <c r="A489" s="46"/>
    </row>
    <row r="490" spans="1:1">
      <c r="A490" s="46"/>
    </row>
    <row r="491" spans="1:1">
      <c r="A491" s="46"/>
    </row>
    <row r="492" spans="1:1">
      <c r="A492" s="46"/>
    </row>
    <row r="493" spans="1:1">
      <c r="A493" s="46"/>
    </row>
    <row r="494" spans="1:1">
      <c r="A494" s="46"/>
    </row>
    <row r="495" spans="1:1">
      <c r="A495" s="46"/>
    </row>
    <row r="496" spans="1:1">
      <c r="A496" s="46"/>
    </row>
    <row r="497" spans="1:1">
      <c r="A497" s="46"/>
    </row>
    <row r="498" spans="1:1">
      <c r="A498" s="46"/>
    </row>
    <row r="499" spans="1:1">
      <c r="A499" s="46"/>
    </row>
    <row r="500" spans="1:1">
      <c r="A500" s="46"/>
    </row>
    <row r="501" spans="1:1">
      <c r="A501" s="46"/>
    </row>
    <row r="502" spans="1:1">
      <c r="A502" s="46"/>
    </row>
    <row r="503" spans="1:1">
      <c r="A503" s="46"/>
    </row>
    <row r="504" spans="1:1">
      <c r="A504" s="46"/>
    </row>
    <row r="505" spans="1:1">
      <c r="A505" s="46"/>
    </row>
    <row r="506" spans="1:1">
      <c r="A506" s="46"/>
    </row>
    <row r="507" spans="1:1">
      <c r="A507" s="46"/>
    </row>
    <row r="508" spans="1:1">
      <c r="A508" s="46"/>
    </row>
    <row r="509" spans="1:1">
      <c r="A509" s="46"/>
    </row>
    <row r="510" spans="1:1">
      <c r="A510" s="46"/>
    </row>
    <row r="511" spans="1:1">
      <c r="A511" s="46"/>
    </row>
    <row r="512" spans="1:1">
      <c r="A512" s="46"/>
    </row>
    <row r="513" spans="1:1">
      <c r="A513" s="46"/>
    </row>
    <row r="514" spans="1:1">
      <c r="A514" s="46"/>
    </row>
    <row r="515" spans="1:1">
      <c r="A515" s="46"/>
    </row>
    <row r="516" spans="1:1">
      <c r="A516" s="46"/>
    </row>
    <row r="517" spans="1:1">
      <c r="A517" s="46"/>
    </row>
    <row r="518" spans="1:1">
      <c r="A518" s="46"/>
    </row>
    <row r="519" spans="1:1">
      <c r="A519" s="46"/>
    </row>
    <row r="520" spans="1:1">
      <c r="A520" s="46"/>
    </row>
    <row r="521" spans="1:1">
      <c r="A521" s="46"/>
    </row>
    <row r="522" spans="1:1">
      <c r="A522" s="46"/>
    </row>
    <row r="523" spans="1:1">
      <c r="A523" s="46"/>
    </row>
    <row r="524" spans="1:1">
      <c r="A524" s="46"/>
    </row>
    <row r="525" spans="1:1">
      <c r="A525" s="46"/>
    </row>
    <row r="526" spans="1:1">
      <c r="A526" s="46"/>
    </row>
    <row r="527" spans="1:1">
      <c r="A527" s="46"/>
    </row>
    <row r="528" spans="1:1">
      <c r="A528" s="46"/>
    </row>
    <row r="529" spans="1:1">
      <c r="A529" s="46"/>
    </row>
    <row r="530" spans="1:1">
      <c r="A530" s="46"/>
    </row>
    <row r="531" spans="1:1">
      <c r="A531" s="46"/>
    </row>
    <row r="532" spans="1:1">
      <c r="A532" s="46"/>
    </row>
    <row r="533" spans="1:1">
      <c r="A533" s="46"/>
    </row>
    <row r="534" spans="1:1">
      <c r="A534" s="46"/>
    </row>
    <row r="535" spans="1:1">
      <c r="A535" s="46"/>
    </row>
    <row r="536" spans="1:1">
      <c r="A536" s="46"/>
    </row>
    <row r="537" spans="1:1">
      <c r="A537" s="46"/>
    </row>
    <row r="538" spans="1:1">
      <c r="A538" s="46"/>
    </row>
    <row r="539" spans="1:1">
      <c r="A539" s="46"/>
    </row>
    <row r="540" spans="1:1">
      <c r="A540" s="46"/>
    </row>
    <row r="541" spans="1:1">
      <c r="A541" s="46"/>
    </row>
    <row r="542" spans="1:1">
      <c r="A542" s="46"/>
    </row>
    <row r="543" spans="1:1">
      <c r="A543" s="46"/>
    </row>
    <row r="544" spans="1:1">
      <c r="A544" s="46"/>
    </row>
    <row r="545" spans="1:1">
      <c r="A545" s="46"/>
    </row>
    <row r="546" spans="1:1">
      <c r="A546" s="46"/>
    </row>
    <row r="547" spans="1:1">
      <c r="A547" s="46"/>
    </row>
    <row r="548" spans="1:1">
      <c r="A548" s="46"/>
    </row>
    <row r="549" spans="1:1">
      <c r="A549" s="46"/>
    </row>
    <row r="550" spans="1:1">
      <c r="A550" s="46"/>
    </row>
    <row r="551" spans="1:1">
      <c r="A551" s="46"/>
    </row>
    <row r="552" spans="1:1">
      <c r="A552" s="46"/>
    </row>
    <row r="553" spans="1:1">
      <c r="A553" s="46"/>
    </row>
    <row r="554" spans="1:1">
      <c r="A554" s="46"/>
    </row>
    <row r="555" spans="1:1">
      <c r="A555" s="46"/>
    </row>
    <row r="556" spans="1:1">
      <c r="A556" s="46"/>
    </row>
    <row r="557" spans="1:1">
      <c r="A557" s="46"/>
    </row>
    <row r="558" spans="1:1">
      <c r="A558" s="46"/>
    </row>
    <row r="559" spans="1:1">
      <c r="A559" s="46"/>
    </row>
    <row r="560" spans="1:1">
      <c r="A560" s="46"/>
    </row>
    <row r="561" spans="1:1">
      <c r="A561" s="46"/>
    </row>
    <row r="562" spans="1:1">
      <c r="A562" s="46"/>
    </row>
    <row r="563" spans="1:1">
      <c r="A563" s="46"/>
    </row>
    <row r="564" spans="1:1">
      <c r="A564" s="46"/>
    </row>
    <row r="565" spans="1:1">
      <c r="A565" s="46"/>
    </row>
    <row r="566" spans="1:1">
      <c r="A566" s="46"/>
    </row>
    <row r="567" spans="1:1">
      <c r="A567" s="46"/>
    </row>
    <row r="568" spans="1:1">
      <c r="A568" s="46"/>
    </row>
    <row r="569" spans="1:1">
      <c r="A569" s="46"/>
    </row>
    <row r="570" spans="1:1">
      <c r="A570" s="46"/>
    </row>
    <row r="571" spans="1:1">
      <c r="A571" s="46"/>
    </row>
    <row r="572" spans="1:1">
      <c r="A572" s="46"/>
    </row>
    <row r="573" spans="1:1">
      <c r="A573" s="46"/>
    </row>
    <row r="574" spans="1:1">
      <c r="A574" s="46"/>
    </row>
    <row r="575" spans="1:1">
      <c r="A575" s="46"/>
    </row>
    <row r="576" spans="1:1">
      <c r="A576" s="46"/>
    </row>
    <row r="577" spans="1:1">
      <c r="A577" s="46"/>
    </row>
    <row r="578" spans="1:1">
      <c r="A578" s="46"/>
    </row>
    <row r="579" spans="1:1">
      <c r="A579" s="46"/>
    </row>
    <row r="580" spans="1:1">
      <c r="A580" s="46"/>
    </row>
    <row r="581" spans="1:1">
      <c r="A581" s="46"/>
    </row>
    <row r="582" spans="1:1">
      <c r="A582" s="46"/>
    </row>
    <row r="583" spans="1:1">
      <c r="A583" s="46"/>
    </row>
    <row r="584" spans="1:1">
      <c r="A584" s="46"/>
    </row>
    <row r="585" spans="1:1">
      <c r="A585" s="46"/>
    </row>
    <row r="586" spans="1:1">
      <c r="A586" s="46"/>
    </row>
    <row r="587" spans="1:1">
      <c r="A587" s="46"/>
    </row>
    <row r="588" spans="1:1">
      <c r="A588" s="46"/>
    </row>
    <row r="589" spans="1:1">
      <c r="A589" s="46"/>
    </row>
    <row r="590" spans="1:1">
      <c r="A590" s="46"/>
    </row>
    <row r="591" spans="1:1">
      <c r="A591" s="46"/>
    </row>
    <row r="592" spans="1:1">
      <c r="A592" s="46"/>
    </row>
    <row r="593" spans="1:1">
      <c r="A593" s="46"/>
    </row>
    <row r="594" spans="1:1">
      <c r="A594" s="46"/>
    </row>
    <row r="595" spans="1:1">
      <c r="A595" s="46"/>
    </row>
    <row r="596" spans="1:1">
      <c r="A596" s="46"/>
    </row>
    <row r="597" spans="1:1">
      <c r="A597" s="46"/>
    </row>
    <row r="598" spans="1:1">
      <c r="A598" s="46"/>
    </row>
    <row r="599" spans="1:1">
      <c r="A599" s="46"/>
    </row>
    <row r="600" spans="1:1">
      <c r="A600" s="46"/>
    </row>
    <row r="601" spans="1:1">
      <c r="A601" s="46"/>
    </row>
    <row r="602" spans="1:1">
      <c r="A602" s="46"/>
    </row>
    <row r="603" spans="1:1">
      <c r="A603" s="46"/>
    </row>
    <row r="604" spans="1:1">
      <c r="A604" s="46"/>
    </row>
    <row r="605" spans="1:1">
      <c r="A605" s="46"/>
    </row>
    <row r="606" spans="1:1">
      <c r="A606" s="46"/>
    </row>
    <row r="607" spans="1:1">
      <c r="A607" s="46"/>
    </row>
    <row r="608" spans="1:1">
      <c r="A608" s="46"/>
    </row>
    <row r="609" spans="1:1">
      <c r="A609" s="46"/>
    </row>
    <row r="610" spans="1:1">
      <c r="A610" s="46"/>
    </row>
    <row r="611" spans="1:1">
      <c r="A611" s="46"/>
    </row>
    <row r="612" spans="1:1">
      <c r="A612" s="46"/>
    </row>
    <row r="613" spans="1:1">
      <c r="A613" s="46"/>
    </row>
    <row r="614" spans="1:1">
      <c r="A614" s="46"/>
    </row>
    <row r="615" spans="1:1">
      <c r="A615" s="46"/>
    </row>
    <row r="616" spans="1:1">
      <c r="A616" s="46"/>
    </row>
    <row r="617" spans="1:1">
      <c r="A617" s="46"/>
    </row>
    <row r="618" spans="1:1">
      <c r="A618" s="46"/>
    </row>
    <row r="619" spans="1:1">
      <c r="A619" s="46"/>
    </row>
    <row r="620" spans="1:1">
      <c r="A620" s="46"/>
    </row>
    <row r="621" spans="1:1">
      <c r="A621" s="46"/>
    </row>
    <row r="622" spans="1:1">
      <c r="A622" s="46"/>
    </row>
    <row r="623" spans="1:1">
      <c r="A623" s="46"/>
    </row>
    <row r="624" spans="1:1">
      <c r="A624" s="46"/>
    </row>
    <row r="625" spans="1:1">
      <c r="A625" s="46"/>
    </row>
    <row r="626" spans="1:1">
      <c r="A626" s="46"/>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H73"/>
  <sheetViews>
    <sheetView workbookViewId="0">
      <selection activeCell="E80" sqref="E80"/>
    </sheetView>
  </sheetViews>
  <sheetFormatPr defaultRowHeight="15"/>
  <cols>
    <col min="1" max="1" width="4" style="253" customWidth="1"/>
    <col min="2" max="2" width="11.5703125" style="253" customWidth="1"/>
    <col min="3" max="3" width="30" style="253" customWidth="1"/>
    <col min="4" max="4" width="11.28515625" style="253" customWidth="1"/>
    <col min="5" max="5" width="12.42578125" style="253" customWidth="1"/>
    <col min="6" max="6" width="13.140625" style="253" customWidth="1"/>
    <col min="7" max="16384" width="9.140625" style="253"/>
  </cols>
  <sheetData>
    <row r="1" spans="1:6">
      <c r="A1" s="329" t="s">
        <v>104</v>
      </c>
      <c r="B1" s="329"/>
      <c r="C1" s="329"/>
      <c r="D1" s="329"/>
      <c r="E1" s="329"/>
      <c r="F1" s="329"/>
    </row>
    <row r="2" spans="1:6">
      <c r="A2" s="254"/>
      <c r="B2" s="254"/>
      <c r="C2" s="254"/>
      <c r="D2" s="254"/>
      <c r="E2" s="254"/>
      <c r="F2" s="254"/>
    </row>
    <row r="3" spans="1:6">
      <c r="A3" s="255" t="s">
        <v>105</v>
      </c>
      <c r="B3" s="255" t="s">
        <v>106</v>
      </c>
      <c r="C3" s="256"/>
    </row>
    <row r="4" spans="1:6" ht="15.75" thickBot="1">
      <c r="A4" s="256"/>
      <c r="B4" s="256"/>
      <c r="C4" s="256"/>
      <c r="D4" s="256"/>
      <c r="E4" s="256"/>
      <c r="F4" s="256"/>
    </row>
    <row r="5" spans="1:6">
      <c r="A5" s="257"/>
      <c r="B5" s="258"/>
      <c r="C5" s="259"/>
      <c r="D5" s="258" t="s">
        <v>107</v>
      </c>
      <c r="E5" s="259"/>
      <c r="F5" s="260" t="s">
        <v>108</v>
      </c>
    </row>
    <row r="6" spans="1:6" ht="30">
      <c r="A6" s="330" t="s">
        <v>109</v>
      </c>
      <c r="B6" s="332" t="s">
        <v>110</v>
      </c>
      <c r="C6" s="332" t="s">
        <v>111</v>
      </c>
      <c r="D6" s="261" t="s">
        <v>112</v>
      </c>
      <c r="E6" s="261" t="s">
        <v>113</v>
      </c>
      <c r="F6" s="262" t="s">
        <v>114</v>
      </c>
    </row>
    <row r="7" spans="1:6" ht="15.75" thickBot="1">
      <c r="A7" s="331"/>
      <c r="B7" s="333"/>
      <c r="C7" s="333"/>
      <c r="D7" s="263" t="s">
        <v>91</v>
      </c>
      <c r="E7" s="263" t="s">
        <v>91</v>
      </c>
      <c r="F7" s="264" t="s">
        <v>91</v>
      </c>
    </row>
    <row r="8" spans="1:6">
      <c r="A8" s="265">
        <v>1</v>
      </c>
      <c r="B8" s="266" t="s">
        <v>115</v>
      </c>
      <c r="C8" s="266" t="s">
        <v>116</v>
      </c>
      <c r="D8" s="267">
        <v>10.59984</v>
      </c>
      <c r="E8" s="267">
        <v>10.59984</v>
      </c>
      <c r="F8" s="268">
        <v>10.59984</v>
      </c>
    </row>
    <row r="9" spans="1:6">
      <c r="A9" s="269">
        <v>2</v>
      </c>
      <c r="B9" s="270" t="s">
        <v>117</v>
      </c>
      <c r="C9" s="270" t="s">
        <v>118</v>
      </c>
      <c r="D9" s="271">
        <v>3.42936</v>
      </c>
      <c r="E9" s="271">
        <v>3.42936</v>
      </c>
      <c r="F9" s="272">
        <v>3.42936</v>
      </c>
    </row>
    <row r="10" spans="1:6">
      <c r="A10" s="269">
        <v>4</v>
      </c>
      <c r="B10" s="270" t="s">
        <v>119</v>
      </c>
      <c r="C10" s="270" t="s">
        <v>120</v>
      </c>
      <c r="D10" s="271">
        <v>10.101023999999999</v>
      </c>
      <c r="E10" s="271">
        <v>10.101023999999999</v>
      </c>
      <c r="F10" s="272">
        <v>10.101023999999999</v>
      </c>
    </row>
    <row r="11" spans="1:6">
      <c r="A11" s="269">
        <v>6</v>
      </c>
      <c r="B11" s="270" t="s">
        <v>121</v>
      </c>
      <c r="C11" s="270" t="s">
        <v>122</v>
      </c>
      <c r="D11" s="271">
        <v>2.3070239999999997</v>
      </c>
      <c r="E11" s="271">
        <v>2.3070239999999997</v>
      </c>
      <c r="F11" s="272">
        <v>2.3070239999999997</v>
      </c>
    </row>
    <row r="12" spans="1:6">
      <c r="A12" s="269">
        <v>8</v>
      </c>
      <c r="B12" s="270" t="s">
        <v>123</v>
      </c>
      <c r="C12" s="270" t="s">
        <v>124</v>
      </c>
      <c r="D12" s="271">
        <v>2.0576159999999999</v>
      </c>
      <c r="E12" s="271">
        <v>2.0576159999999999</v>
      </c>
      <c r="F12" s="272">
        <v>2.0576159999999999</v>
      </c>
    </row>
    <row r="13" spans="1:6">
      <c r="A13" s="269">
        <v>9</v>
      </c>
      <c r="B13" s="270" t="s">
        <v>125</v>
      </c>
      <c r="C13" s="270" t="s">
        <v>126</v>
      </c>
      <c r="D13" s="271">
        <v>9.228095999999999</v>
      </c>
      <c r="E13" s="271">
        <v>9.228095999999999</v>
      </c>
      <c r="F13" s="272">
        <v>9.228095999999999</v>
      </c>
    </row>
    <row r="14" spans="1:6">
      <c r="A14" s="269">
        <v>11</v>
      </c>
      <c r="B14" s="270" t="s">
        <v>127</v>
      </c>
      <c r="C14" s="270" t="s">
        <v>128</v>
      </c>
      <c r="D14" s="271">
        <v>3.0552480000000006</v>
      </c>
      <c r="E14" s="271">
        <v>3.0552480000000006</v>
      </c>
      <c r="F14" s="272">
        <v>3.0552480000000006</v>
      </c>
    </row>
    <row r="15" spans="1:6">
      <c r="A15" s="269">
        <v>12</v>
      </c>
      <c r="B15" s="270" t="s">
        <v>129</v>
      </c>
      <c r="C15" s="270" t="s">
        <v>130</v>
      </c>
      <c r="D15" s="271">
        <v>12.283344</v>
      </c>
      <c r="E15" s="271">
        <v>12.283344</v>
      </c>
      <c r="F15" s="272">
        <v>12.283344</v>
      </c>
    </row>
    <row r="16" spans="1:6">
      <c r="A16" s="269">
        <v>14</v>
      </c>
      <c r="B16" s="270" t="s">
        <v>131</v>
      </c>
      <c r="C16" s="270" t="s">
        <v>132</v>
      </c>
      <c r="D16" s="271">
        <v>6.2351999999999999</v>
      </c>
      <c r="E16" s="271">
        <v>6.2351999999999999</v>
      </c>
      <c r="F16" s="272">
        <v>6.2351999999999999</v>
      </c>
    </row>
    <row r="17" spans="1:6">
      <c r="A17" s="269">
        <v>16</v>
      </c>
      <c r="B17" s="270" t="s">
        <v>133</v>
      </c>
      <c r="C17" s="270" t="s">
        <v>134</v>
      </c>
      <c r="D17" s="271">
        <v>2.3070239999999997</v>
      </c>
      <c r="E17" s="271">
        <v>2.3070239999999997</v>
      </c>
      <c r="F17" s="272">
        <v>2.3070239999999997</v>
      </c>
    </row>
    <row r="18" spans="1:6">
      <c r="A18" s="269">
        <v>17</v>
      </c>
      <c r="B18" s="270" t="s">
        <v>135</v>
      </c>
      <c r="C18" s="270" t="s">
        <v>136</v>
      </c>
      <c r="D18" s="271">
        <v>4.7387520000000007</v>
      </c>
      <c r="E18" s="271">
        <v>4.7387520000000007</v>
      </c>
      <c r="F18" s="272">
        <v>4.7387520000000007</v>
      </c>
    </row>
    <row r="19" spans="1:6">
      <c r="A19" s="269">
        <v>18</v>
      </c>
      <c r="B19" s="270" t="s">
        <v>137</v>
      </c>
      <c r="C19" s="270" t="s">
        <v>138</v>
      </c>
      <c r="D19" s="271">
        <v>19.204416000000002</v>
      </c>
      <c r="E19" s="271">
        <v>19.204416000000002</v>
      </c>
      <c r="F19" s="272">
        <v>19.204416000000002</v>
      </c>
    </row>
    <row r="20" spans="1:6">
      <c r="A20" s="269">
        <v>20</v>
      </c>
      <c r="B20" s="270" t="s">
        <v>139</v>
      </c>
      <c r="C20" s="270" t="s">
        <v>140</v>
      </c>
      <c r="D20" s="271">
        <v>1.6460927999999999</v>
      </c>
      <c r="E20" s="271">
        <v>1.6460927999999999</v>
      </c>
      <c r="F20" s="272">
        <v>1.6460927999999999</v>
      </c>
    </row>
    <row r="21" spans="1:6">
      <c r="A21" s="273">
        <v>21</v>
      </c>
      <c r="B21" s="274" t="s">
        <v>141</v>
      </c>
      <c r="C21" s="274" t="s">
        <v>142</v>
      </c>
      <c r="D21" s="275">
        <v>0</v>
      </c>
      <c r="E21" s="275">
        <v>400</v>
      </c>
      <c r="F21" s="276">
        <v>400</v>
      </c>
    </row>
    <row r="22" spans="1:6">
      <c r="A22" s="269">
        <v>22</v>
      </c>
      <c r="B22" s="270" t="s">
        <v>143</v>
      </c>
      <c r="C22" s="270" t="s">
        <v>144</v>
      </c>
      <c r="D22" s="271">
        <v>6.0481439999999997</v>
      </c>
      <c r="E22" s="271">
        <v>6.0481439999999997</v>
      </c>
      <c r="F22" s="272">
        <v>6.0481439999999997</v>
      </c>
    </row>
    <row r="23" spans="1:6">
      <c r="A23" s="269">
        <v>24</v>
      </c>
      <c r="B23" s="270" t="s">
        <v>145</v>
      </c>
      <c r="C23" s="270" t="s">
        <v>146</v>
      </c>
      <c r="D23" s="271">
        <v>2.8681919999999996</v>
      </c>
      <c r="E23" s="271">
        <v>2.8681919999999996</v>
      </c>
      <c r="F23" s="272">
        <v>2.8681919999999996</v>
      </c>
    </row>
    <row r="24" spans="1:6">
      <c r="A24" s="269">
        <v>25</v>
      </c>
      <c r="B24" s="270" t="s">
        <v>147</v>
      </c>
      <c r="C24" s="270" t="s">
        <v>148</v>
      </c>
      <c r="D24" s="271">
        <v>1.4340959999999998</v>
      </c>
      <c r="E24" s="271">
        <v>1.4340959999999998</v>
      </c>
      <c r="F24" s="272">
        <v>1.4340959999999998</v>
      </c>
    </row>
    <row r="25" spans="1:6">
      <c r="A25" s="269">
        <v>26</v>
      </c>
      <c r="B25" s="270" t="s">
        <v>149</v>
      </c>
      <c r="C25" s="270" t="s">
        <v>150</v>
      </c>
      <c r="D25" s="271">
        <v>0</v>
      </c>
      <c r="E25" s="271">
        <v>0</v>
      </c>
      <c r="F25" s="272">
        <v>0</v>
      </c>
    </row>
    <row r="26" spans="1:6">
      <c r="A26" s="269">
        <v>29</v>
      </c>
      <c r="B26" s="270" t="s">
        <v>151</v>
      </c>
      <c r="C26" s="270" t="s">
        <v>152</v>
      </c>
      <c r="D26" s="271">
        <v>1.2470399999999999</v>
      </c>
      <c r="E26" s="271">
        <v>1.2470399999999999</v>
      </c>
      <c r="F26" s="272">
        <v>1.2470399999999999</v>
      </c>
    </row>
    <row r="27" spans="1:6">
      <c r="A27" s="269">
        <v>30</v>
      </c>
      <c r="B27" s="270" t="s">
        <v>153</v>
      </c>
      <c r="C27" s="270" t="s">
        <v>154</v>
      </c>
      <c r="D27" s="271">
        <v>2.7434880000000001</v>
      </c>
      <c r="E27" s="271">
        <v>2.7434880000000001</v>
      </c>
      <c r="F27" s="272">
        <v>2.7434880000000001</v>
      </c>
    </row>
    <row r="28" spans="1:6">
      <c r="A28" s="269">
        <v>32</v>
      </c>
      <c r="B28" s="270" t="s">
        <v>155</v>
      </c>
      <c r="C28" s="270" t="s">
        <v>156</v>
      </c>
      <c r="D28" s="271">
        <v>1.2470399999999999</v>
      </c>
      <c r="E28" s="271">
        <v>1.2470399999999999</v>
      </c>
      <c r="F28" s="272">
        <v>1.2470399999999999</v>
      </c>
    </row>
    <row r="29" spans="1:6">
      <c r="A29" s="269">
        <v>34</v>
      </c>
      <c r="B29" s="270" t="s">
        <v>157</v>
      </c>
      <c r="C29" s="270" t="s">
        <v>158</v>
      </c>
      <c r="D29" s="271">
        <v>3.1799519999999997</v>
      </c>
      <c r="E29" s="271">
        <v>3.1799519999999997</v>
      </c>
      <c r="F29" s="272">
        <v>3.1799519999999997</v>
      </c>
    </row>
    <row r="30" spans="1:6">
      <c r="A30" s="269">
        <v>35</v>
      </c>
      <c r="B30" s="270" t="s">
        <v>159</v>
      </c>
      <c r="C30" s="270" t="s">
        <v>160</v>
      </c>
      <c r="D30" s="271">
        <v>42.773471999999991</v>
      </c>
      <c r="E30" s="271">
        <v>42.773471999999991</v>
      </c>
      <c r="F30" s="272">
        <v>42.773471999999991</v>
      </c>
    </row>
    <row r="31" spans="1:6">
      <c r="A31" s="269">
        <v>37</v>
      </c>
      <c r="B31" s="270" t="s">
        <v>161</v>
      </c>
      <c r="C31" s="270" t="s">
        <v>162</v>
      </c>
      <c r="D31" s="271">
        <v>4.9881599999999997</v>
      </c>
      <c r="E31" s="271">
        <v>4.9881599999999997</v>
      </c>
      <c r="F31" s="272">
        <v>4.9881599999999997</v>
      </c>
    </row>
    <row r="32" spans="1:6">
      <c r="A32" s="269">
        <v>38</v>
      </c>
      <c r="B32" s="270" t="s">
        <v>163</v>
      </c>
      <c r="C32" s="270" t="s">
        <v>164</v>
      </c>
      <c r="D32" s="271">
        <v>24.31728</v>
      </c>
      <c r="E32" s="271">
        <v>24.31728</v>
      </c>
      <c r="F32" s="272">
        <v>0</v>
      </c>
    </row>
    <row r="33" spans="1:6">
      <c r="A33" s="273">
        <v>40</v>
      </c>
      <c r="B33" s="274" t="s">
        <v>165</v>
      </c>
      <c r="C33" s="274" t="s">
        <v>166</v>
      </c>
      <c r="D33" s="275">
        <v>221.34960000000001</v>
      </c>
      <c r="E33" s="275">
        <v>221.34960000000001</v>
      </c>
      <c r="F33" s="276">
        <f>E33</f>
        <v>221.34960000000001</v>
      </c>
    </row>
    <row r="34" spans="1:6">
      <c r="A34" s="269">
        <v>42</v>
      </c>
      <c r="B34" s="270" t="s">
        <v>167</v>
      </c>
      <c r="C34" s="270" t="s">
        <v>168</v>
      </c>
      <c r="D34" s="271">
        <v>43.6464</v>
      </c>
      <c r="E34" s="271">
        <v>43.6464</v>
      </c>
      <c r="F34" s="272">
        <v>43.6464</v>
      </c>
    </row>
    <row r="35" spans="1:6">
      <c r="A35" s="269">
        <v>43</v>
      </c>
      <c r="B35" s="270" t="s">
        <v>169</v>
      </c>
      <c r="C35" s="270" t="s">
        <v>170</v>
      </c>
      <c r="D35" s="271">
        <v>62.227296000000003</v>
      </c>
      <c r="E35" s="271">
        <v>62.227296000000003</v>
      </c>
      <c r="F35" s="272">
        <v>62.227296000000003</v>
      </c>
    </row>
    <row r="36" spans="1:6">
      <c r="A36" s="269">
        <v>45</v>
      </c>
      <c r="B36" s="270" t="s">
        <v>171</v>
      </c>
      <c r="C36" s="270" t="s">
        <v>172</v>
      </c>
      <c r="D36" s="271">
        <v>4.8011040000000005</v>
      </c>
      <c r="E36" s="271">
        <v>4.8011040000000005</v>
      </c>
      <c r="F36" s="272">
        <v>4.8011040000000005</v>
      </c>
    </row>
    <row r="37" spans="1:6">
      <c r="A37" s="269">
        <v>46</v>
      </c>
      <c r="B37" s="270" t="s">
        <v>173</v>
      </c>
      <c r="C37" s="270" t="s">
        <v>174</v>
      </c>
      <c r="D37" s="271">
        <v>2.3693760000000004</v>
      </c>
      <c r="E37" s="271">
        <v>2.3693760000000004</v>
      </c>
      <c r="F37" s="272">
        <v>2.3693760000000004</v>
      </c>
    </row>
    <row r="38" spans="1:6">
      <c r="A38" s="269">
        <v>48</v>
      </c>
      <c r="B38" s="270" t="s">
        <v>175</v>
      </c>
      <c r="C38" s="270" t="s">
        <v>176</v>
      </c>
      <c r="D38" s="271">
        <v>12.4704</v>
      </c>
      <c r="E38" s="271">
        <v>12.4704</v>
      </c>
      <c r="F38" s="272">
        <v>12.4704</v>
      </c>
    </row>
    <row r="39" spans="1:6">
      <c r="A39" s="269">
        <v>49</v>
      </c>
      <c r="B39" s="270" t="s">
        <v>177</v>
      </c>
      <c r="C39" s="270" t="s">
        <v>178</v>
      </c>
      <c r="D39" s="271">
        <v>0.31175999999999998</v>
      </c>
      <c r="E39" s="271">
        <v>0.31175999999999998</v>
      </c>
      <c r="F39" s="272">
        <v>0.31175999999999998</v>
      </c>
    </row>
    <row r="40" spans="1:6" ht="15.75" thickBot="1">
      <c r="A40" s="277">
        <v>52</v>
      </c>
      <c r="B40" s="278" t="s">
        <v>179</v>
      </c>
      <c r="C40" s="278" t="s">
        <v>180</v>
      </c>
      <c r="D40" s="279">
        <v>0.62351999999999996</v>
      </c>
      <c r="E40" s="279">
        <v>0.62351999999999996</v>
      </c>
      <c r="F40" s="280">
        <v>0.62351999999999996</v>
      </c>
    </row>
    <row r="41" spans="1:6" ht="15.75" thickBot="1">
      <c r="A41" s="334" t="s">
        <v>230</v>
      </c>
      <c r="B41" s="335"/>
      <c r="C41" s="336"/>
      <c r="D41" s="281">
        <f>SUM(D8:D40)</f>
        <v>525.83935680000002</v>
      </c>
      <c r="E41" s="281">
        <f>SUM(E8:E40)</f>
        <v>925.83935680000013</v>
      </c>
      <c r="F41" s="282">
        <f>SUM(F8:F40)</f>
        <v>901.52207680000015</v>
      </c>
    </row>
    <row r="42" spans="1:6">
      <c r="C42" s="256"/>
      <c r="D42" s="283"/>
      <c r="E42" s="283"/>
      <c r="F42" s="283"/>
    </row>
    <row r="43" spans="1:6">
      <c r="A43" s="255" t="s">
        <v>181</v>
      </c>
      <c r="B43" s="255" t="s">
        <v>182</v>
      </c>
      <c r="C43" s="256"/>
      <c r="D43" s="283"/>
      <c r="E43" s="283"/>
      <c r="F43" s="283"/>
    </row>
    <row r="44" spans="1:6" ht="15.75" thickBot="1">
      <c r="A44" s="256"/>
      <c r="B44" s="256"/>
      <c r="C44" s="256"/>
      <c r="D44" s="283"/>
      <c r="E44" s="283"/>
      <c r="F44" s="283"/>
    </row>
    <row r="45" spans="1:6">
      <c r="A45" s="284">
        <v>1</v>
      </c>
      <c r="B45" s="285" t="s">
        <v>183</v>
      </c>
      <c r="C45" s="285" t="s">
        <v>184</v>
      </c>
      <c r="D45" s="286"/>
      <c r="E45" s="286"/>
      <c r="F45" s="287">
        <v>89.786880000000011</v>
      </c>
    </row>
    <row r="46" spans="1:6">
      <c r="A46" s="288">
        <v>2</v>
      </c>
      <c r="B46" s="270" t="s">
        <v>185</v>
      </c>
      <c r="C46" s="270" t="s">
        <v>186</v>
      </c>
      <c r="D46" s="271"/>
      <c r="E46" s="271"/>
      <c r="F46" s="272">
        <v>39.905279999999998</v>
      </c>
    </row>
    <row r="47" spans="1:6">
      <c r="A47" s="289">
        <v>3</v>
      </c>
      <c r="B47" s="270" t="s">
        <v>187</v>
      </c>
      <c r="C47" s="270" t="s">
        <v>188</v>
      </c>
      <c r="D47" s="271"/>
      <c r="E47" s="271"/>
      <c r="F47" s="272">
        <v>7.48224</v>
      </c>
    </row>
    <row r="48" spans="1:6" ht="15.75" thickBot="1">
      <c r="A48" s="290">
        <v>4</v>
      </c>
      <c r="B48" s="278" t="s">
        <v>189</v>
      </c>
      <c r="C48" s="278" t="s">
        <v>190</v>
      </c>
      <c r="D48" s="279"/>
      <c r="E48" s="279"/>
      <c r="F48" s="280">
        <v>0</v>
      </c>
    </row>
    <row r="49" spans="1:8" ht="15.75" thickBot="1">
      <c r="A49" s="325" t="s">
        <v>229</v>
      </c>
      <c r="B49" s="326"/>
      <c r="C49" s="326"/>
      <c r="D49" s="281"/>
      <c r="E49" s="281"/>
      <c r="F49" s="282">
        <f>SUM(F45:F48)</f>
        <v>137.17439999999999</v>
      </c>
    </row>
    <row r="50" spans="1:8">
      <c r="A50" s="291"/>
      <c r="B50" s="291"/>
      <c r="C50" s="291"/>
      <c r="D50" s="292"/>
      <c r="E50" s="292"/>
      <c r="F50" s="292"/>
    </row>
    <row r="51" spans="1:8">
      <c r="A51" s="255" t="s">
        <v>191</v>
      </c>
      <c r="B51" s="255" t="s">
        <v>192</v>
      </c>
      <c r="C51" s="291"/>
      <c r="D51" s="292"/>
      <c r="E51" s="292"/>
      <c r="F51" s="292"/>
    </row>
    <row r="52" spans="1:8" ht="15.75" thickBot="1">
      <c r="A52" s="256"/>
      <c r="B52" s="256"/>
      <c r="C52" s="256"/>
      <c r="D52" s="283"/>
      <c r="E52" s="283"/>
      <c r="F52" s="283"/>
      <c r="H52" s="253" t="s">
        <v>62</v>
      </c>
    </row>
    <row r="53" spans="1:8">
      <c r="A53" s="293">
        <v>1</v>
      </c>
      <c r="B53" s="294" t="s">
        <v>193</v>
      </c>
      <c r="C53" s="285" t="s">
        <v>194</v>
      </c>
      <c r="D53" s="286">
        <v>3.3670079999999998</v>
      </c>
      <c r="E53" s="286">
        <v>3.3670079999999998</v>
      </c>
      <c r="F53" s="287">
        <v>3.3670079999999998</v>
      </c>
    </row>
    <row r="54" spans="1:8">
      <c r="A54" s="269">
        <v>2</v>
      </c>
      <c r="B54" s="295" t="s">
        <v>195</v>
      </c>
      <c r="C54" s="270" t="s">
        <v>196</v>
      </c>
      <c r="D54" s="271">
        <v>0.62351999999999996</v>
      </c>
      <c r="E54" s="271">
        <v>0.62351999999999996</v>
      </c>
      <c r="F54" s="272">
        <v>0.62351999999999996</v>
      </c>
    </row>
    <row r="55" spans="1:8">
      <c r="A55" s="269">
        <v>3</v>
      </c>
      <c r="B55" s="295" t="s">
        <v>197</v>
      </c>
      <c r="C55" s="270" t="s">
        <v>198</v>
      </c>
      <c r="D55" s="271">
        <v>6.5469600000000003</v>
      </c>
      <c r="E55" s="271">
        <v>6.5469600000000003</v>
      </c>
      <c r="F55" s="272">
        <v>6.5469600000000003</v>
      </c>
    </row>
    <row r="56" spans="1:8">
      <c r="A56" s="269">
        <v>5</v>
      </c>
      <c r="B56" s="295" t="s">
        <v>199</v>
      </c>
      <c r="C56" s="270" t="s">
        <v>200</v>
      </c>
      <c r="D56" s="271">
        <v>7.7939999999999996</v>
      </c>
      <c r="E56" s="271">
        <v>7.7939999999999996</v>
      </c>
      <c r="F56" s="272">
        <v>7.7939999999999996</v>
      </c>
    </row>
    <row r="57" spans="1:8">
      <c r="A57" s="269">
        <v>6</v>
      </c>
      <c r="B57" s="295" t="s">
        <v>201</v>
      </c>
      <c r="C57" s="270" t="s">
        <v>202</v>
      </c>
      <c r="D57" s="271">
        <v>13.280976000000001</v>
      </c>
      <c r="E57" s="271">
        <v>13.280976000000001</v>
      </c>
      <c r="F57" s="272">
        <v>13.280976000000001</v>
      </c>
    </row>
    <row r="58" spans="1:8">
      <c r="A58" s="269">
        <v>7</v>
      </c>
      <c r="B58" s="295" t="s">
        <v>203</v>
      </c>
      <c r="C58" s="270" t="s">
        <v>204</v>
      </c>
      <c r="D58" s="271">
        <v>7.6692960000000001</v>
      </c>
      <c r="E58" s="271">
        <v>7.6692960000000001</v>
      </c>
      <c r="F58" s="272">
        <v>7.6692960000000001</v>
      </c>
    </row>
    <row r="59" spans="1:8">
      <c r="A59" s="269">
        <v>8</v>
      </c>
      <c r="B59" s="295" t="s">
        <v>205</v>
      </c>
      <c r="C59" s="270" t="s">
        <v>206</v>
      </c>
      <c r="D59" s="271">
        <v>1.5588</v>
      </c>
      <c r="E59" s="271">
        <v>1.5588</v>
      </c>
      <c r="F59" s="272">
        <v>1.5588</v>
      </c>
    </row>
    <row r="60" spans="1:8">
      <c r="A60" s="269">
        <v>9</v>
      </c>
      <c r="B60" s="295" t="s">
        <v>207</v>
      </c>
      <c r="C60" s="270" t="s">
        <v>208</v>
      </c>
      <c r="D60" s="271">
        <v>6.6716639999999998</v>
      </c>
      <c r="E60" s="271">
        <v>6.6716639999999998</v>
      </c>
      <c r="F60" s="272">
        <v>6.6716639999999998</v>
      </c>
    </row>
    <row r="61" spans="1:8">
      <c r="A61" s="269">
        <v>10</v>
      </c>
      <c r="B61" s="295" t="s">
        <v>209</v>
      </c>
      <c r="C61" s="270" t="s">
        <v>210</v>
      </c>
      <c r="D61" s="271">
        <v>8.4175199999999997</v>
      </c>
      <c r="E61" s="271">
        <v>8.4175199999999997</v>
      </c>
      <c r="F61" s="272">
        <v>8.4175199999999997</v>
      </c>
    </row>
    <row r="62" spans="1:8">
      <c r="A62" s="269">
        <v>11</v>
      </c>
      <c r="B62" s="295" t="s">
        <v>211</v>
      </c>
      <c r="C62" s="270" t="s">
        <v>212</v>
      </c>
      <c r="D62" s="271">
        <v>2.681136</v>
      </c>
      <c r="E62" s="271">
        <v>2.681136</v>
      </c>
      <c r="F62" s="272">
        <v>2.681136</v>
      </c>
    </row>
    <row r="63" spans="1:8">
      <c r="A63" s="269">
        <v>13</v>
      </c>
      <c r="B63" s="295" t="s">
        <v>213</v>
      </c>
      <c r="C63" s="270" t="s">
        <v>214</v>
      </c>
      <c r="D63" s="271">
        <v>0</v>
      </c>
      <c r="E63" s="271">
        <v>0</v>
      </c>
      <c r="F63" s="272">
        <v>0</v>
      </c>
    </row>
    <row r="64" spans="1:8">
      <c r="A64" s="269">
        <v>14</v>
      </c>
      <c r="B64" s="295" t="s">
        <v>215</v>
      </c>
      <c r="C64" s="270" t="s">
        <v>216</v>
      </c>
      <c r="D64" s="271">
        <v>2.992896</v>
      </c>
      <c r="E64" s="271">
        <v>2.992896</v>
      </c>
      <c r="F64" s="272">
        <v>2.992896</v>
      </c>
    </row>
    <row r="65" spans="1:6">
      <c r="A65" s="269">
        <v>15</v>
      </c>
      <c r="B65" s="295" t="s">
        <v>217</v>
      </c>
      <c r="C65" s="270" t="s">
        <v>218</v>
      </c>
      <c r="D65" s="271">
        <v>2.992896</v>
      </c>
      <c r="E65" s="271">
        <v>2.992896</v>
      </c>
      <c r="F65" s="272">
        <v>2.992896</v>
      </c>
    </row>
    <row r="66" spans="1:6">
      <c r="A66" s="269">
        <v>16</v>
      </c>
      <c r="B66" s="295" t="s">
        <v>219</v>
      </c>
      <c r="C66" s="270" t="s">
        <v>220</v>
      </c>
      <c r="D66" s="271">
        <v>22.571424000000004</v>
      </c>
      <c r="E66" s="271">
        <v>22.571424000000004</v>
      </c>
      <c r="F66" s="272">
        <v>22.571424000000004</v>
      </c>
    </row>
    <row r="67" spans="1:6">
      <c r="A67" s="269">
        <v>17</v>
      </c>
      <c r="B67" s="295" t="s">
        <v>221</v>
      </c>
      <c r="C67" s="270" t="s">
        <v>222</v>
      </c>
      <c r="D67" s="271">
        <v>14.590368</v>
      </c>
      <c r="E67" s="271">
        <v>14.590368</v>
      </c>
      <c r="F67" s="272">
        <v>14.590368</v>
      </c>
    </row>
    <row r="68" spans="1:6">
      <c r="A68" s="269">
        <v>18</v>
      </c>
      <c r="B68" s="295" t="s">
        <v>223</v>
      </c>
      <c r="C68" s="270" t="s">
        <v>224</v>
      </c>
      <c r="D68" s="271">
        <v>17.520911999999999</v>
      </c>
      <c r="E68" s="271">
        <v>17.520911999999999</v>
      </c>
      <c r="F68" s="272">
        <v>17.520911999999999</v>
      </c>
    </row>
    <row r="69" spans="1:6" ht="15.75" thickBot="1">
      <c r="A69" s="277">
        <v>19</v>
      </c>
      <c r="B69" s="296" t="s">
        <v>225</v>
      </c>
      <c r="C69" s="278" t="s">
        <v>226</v>
      </c>
      <c r="D69" s="279">
        <v>13.093920000000001</v>
      </c>
      <c r="E69" s="279">
        <v>13.093920000000001</v>
      </c>
      <c r="F69" s="280">
        <v>13.093920000000001</v>
      </c>
    </row>
    <row r="70" spans="1:6" ht="15.75" thickBot="1">
      <c r="A70" s="325" t="s">
        <v>228</v>
      </c>
      <c r="B70" s="326"/>
      <c r="C70" s="326"/>
      <c r="D70" s="281">
        <f>SUM(D53:D69)</f>
        <v>132.37329600000001</v>
      </c>
      <c r="E70" s="281">
        <f>SUM(E53:E69)</f>
        <v>132.37329600000001</v>
      </c>
      <c r="F70" s="282">
        <f>SUM(F53:F69)</f>
        <v>132.37329600000001</v>
      </c>
    </row>
    <row r="71" spans="1:6" ht="15.75" thickBot="1">
      <c r="C71" s="256"/>
      <c r="D71" s="297"/>
      <c r="E71" s="297"/>
      <c r="F71" s="297"/>
    </row>
    <row r="72" spans="1:6" ht="15.75" thickBot="1">
      <c r="A72" s="327" t="s">
        <v>227</v>
      </c>
      <c r="B72" s="328"/>
      <c r="C72" s="328"/>
      <c r="D72" s="298">
        <f>D41+D49+D70</f>
        <v>658.2126528</v>
      </c>
      <c r="E72" s="298">
        <f>E41+E49+E70</f>
        <v>1058.2126528000001</v>
      </c>
      <c r="F72" s="298">
        <f>F41+F49+F70</f>
        <v>1171.0697728000002</v>
      </c>
    </row>
    <row r="73" spans="1:6">
      <c r="E73" s="297"/>
    </row>
  </sheetData>
  <mergeCells count="8">
    <mergeCell ref="A70:C70"/>
    <mergeCell ref="A72:C72"/>
    <mergeCell ref="A1:F1"/>
    <mergeCell ref="A6:A7"/>
    <mergeCell ref="B6:B7"/>
    <mergeCell ref="C6:C7"/>
    <mergeCell ref="A41:C41"/>
    <mergeCell ref="A49:C4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IRK calculation</vt:lpstr>
      <vt:lpstr>Resume</vt:lpstr>
      <vt:lpstr>Steam Generation from CS2 Plant</vt:lpstr>
      <vt:lpstr>Steam Generate from SRU</vt:lpstr>
      <vt:lpstr>Blower</vt:lpstr>
      <vt:lpstr>P &amp;T Steam</vt:lpstr>
      <vt:lpstr>Electricity Demand</vt:lpstr>
      <vt:lpstr>E_\My_Documents\TPSDDE_2004\04.Apr_04\_ppc_Apr_01.04.xls_Report___W_58</vt:lpstr>
    </vt:vector>
  </TitlesOfParts>
  <Company>PT Indo Raya Kimia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dindin</dc:creator>
  <cp:lastModifiedBy>Saktiyo (Asia Carbon Indonesia)</cp:lastModifiedBy>
  <cp:lastPrinted>2012-01-04T11:21:40Z</cp:lastPrinted>
  <dcterms:created xsi:type="dcterms:W3CDTF">2011-08-09T02:49:02Z</dcterms:created>
  <dcterms:modified xsi:type="dcterms:W3CDTF">2012-05-23T09:39:26Z</dcterms:modified>
</cp:coreProperties>
</file>