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05" yWindow="315" windowWidth="21675" windowHeight="5505" activeTab="1"/>
  </bookViews>
  <sheets>
    <sheet name="Lines and sections DMRC" sheetId="1" r:id="rId1"/>
    <sheet name="ridership data calculated" sheetId="2" r:id="rId2"/>
  </sheets>
  <definedNames>
    <definedName name="_xlnm.Print_Area" localSheetId="0">'Lines and sections DMRC'!$A$1:$G$15</definedName>
  </definedNames>
  <calcPr calcId="125725"/>
</workbook>
</file>

<file path=xl/calcChain.xml><?xml version="1.0" encoding="utf-8"?>
<calcChain xmlns="http://schemas.openxmlformats.org/spreadsheetml/2006/main">
  <c r="B16" i="1"/>
  <c r="F9"/>
  <c r="C15" i="2"/>
  <c r="B15"/>
  <c r="F4" i="1"/>
  <c r="F5"/>
  <c r="F6"/>
  <c r="F7"/>
  <c r="F8"/>
  <c r="F10"/>
  <c r="F11"/>
  <c r="F12"/>
  <c r="F15"/>
  <c r="F3"/>
  <c r="C4" i="2"/>
  <c r="F16" i="1"/>
  <c r="K4" i="2" l="1"/>
  <c r="D4"/>
  <c r="E4" s="1"/>
  <c r="F4" s="1"/>
  <c r="G4" s="1"/>
  <c r="H4" s="1"/>
  <c r="I4" s="1"/>
  <c r="J4" s="1"/>
  <c r="H21" s="1"/>
  <c r="H27" s="1"/>
  <c r="H32" s="1"/>
</calcChain>
</file>

<file path=xl/sharedStrings.xml><?xml version="1.0" encoding="utf-8"?>
<sst xmlns="http://schemas.openxmlformats.org/spreadsheetml/2006/main" count="64" uniqueCount="57">
  <si>
    <t>Line</t>
  </si>
  <si>
    <t>Length</t>
  </si>
  <si>
    <t>Source</t>
  </si>
  <si>
    <t>PHASE II</t>
  </si>
  <si>
    <t>Shahadara-Dilshad Garden</t>
  </si>
  <si>
    <t>Indraprastha-New Ashok Nagar</t>
  </si>
  <si>
    <t>New Ashok Nagar-Noida</t>
  </si>
  <si>
    <t>Vishwavidyalaya-Jhahangirpuri</t>
  </si>
  <si>
    <t>Yamuna Bank –Anand Vihar ISBT</t>
  </si>
  <si>
    <t>QM-Gurgaon</t>
  </si>
  <si>
    <t>Inderlok – Kirtinagar –Mundka</t>
  </si>
  <si>
    <t>Central Secretariate –QM</t>
  </si>
  <si>
    <t>Dwarka Sector 9 – 21</t>
  </si>
  <si>
    <t>Central Secretariat - Badarpur</t>
  </si>
  <si>
    <t>12.4.06</t>
  </si>
  <si>
    <t>7.11.06</t>
  </si>
  <si>
    <t>1.11.06</t>
  </si>
  <si>
    <t>20.4.07</t>
  </si>
  <si>
    <t>Airport – Dwarka Sector 21</t>
  </si>
  <si>
    <t xml:space="preserve">New Delhi –Airport </t>
  </si>
  <si>
    <t>Daily ridership</t>
  </si>
  <si>
    <t>Annual ridership</t>
  </si>
  <si>
    <t>Starting month for construction</t>
  </si>
  <si>
    <t>Starting month for operation</t>
  </si>
  <si>
    <t>07.04.06</t>
  </si>
  <si>
    <t>23.11.05</t>
  </si>
  <si>
    <t>04.06.08</t>
  </si>
  <si>
    <t>04.02.09</t>
  </si>
  <si>
    <t>01.09.05</t>
  </si>
  <si>
    <t>20.07.06</t>
  </si>
  <si>
    <t>30.09.09</t>
  </si>
  <si>
    <t>28.06.06</t>
  </si>
  <si>
    <t>31.10.09</t>
  </si>
  <si>
    <t>30.11.09</t>
  </si>
  <si>
    <t>06.03.06</t>
  </si>
  <si>
    <t>DMRC DPR, 1.2005,table 9.2. see below</t>
  </si>
  <si>
    <t xml:space="preserve">DMRC DPR, 1.2005,table 9.2. </t>
  </si>
  <si>
    <t>Passengers Phase I and II daily (millions)</t>
  </si>
  <si>
    <t>Passengers Phase II only (millions)</t>
  </si>
  <si>
    <t>annual growth Phase II</t>
  </si>
  <si>
    <t>Ridership Data DMRC</t>
  </si>
  <si>
    <t xml:space="preserve">Projected ridership of 2011 as per Chapter 2, Page 13 and 14, Table 2.11 of Phase -II DPR </t>
  </si>
  <si>
    <t>Projected ridership of 2011 as per Chapter 2, Page 6, table 2.4 of Noida Extension DPR</t>
  </si>
  <si>
    <t xml:space="preserve">Projected ridership of 2011 as per Chapter 2, Page 6 , Table 2.4 of Central Sec. to Badarpur  DPR </t>
  </si>
  <si>
    <t xml:space="preserve">Projected ridership of 2011 as per Chapter 2, Page 2, Table 2.2 of AirPort - Dwarka Sec. 21  DPR </t>
  </si>
  <si>
    <t xml:space="preserve">Projected ridership of 2011 as per Chapter 2, Page 13, Table 2.11 of Phase -II DPR </t>
  </si>
  <si>
    <t>Projected ridership of 2011 as per Chapter 2, Page 12 Table 2.5 of Project Report QM to Gurgaon</t>
  </si>
  <si>
    <t xml:space="preserve">Projected ridership of 2011 as per Chapter 2, Page 18, Table 2.18 of AirPort Express Link  DPR </t>
  </si>
  <si>
    <t>Projected ridership of 2011 as per page 7 of Traffic report table 3</t>
  </si>
  <si>
    <t>Anand Vihar – Vaishali</t>
  </si>
  <si>
    <t>28.6.2008</t>
  </si>
  <si>
    <t>28.12.2009</t>
  </si>
  <si>
    <t>DPR File 2g</t>
  </si>
  <si>
    <t>total</t>
  </si>
  <si>
    <t>pax 2020</t>
  </si>
  <si>
    <t>INR per pax ooperational cost</t>
  </si>
  <si>
    <t>USD per pax operational cost</t>
  </si>
</sst>
</file>

<file path=xl/styles.xml><?xml version="1.0" encoding="utf-8"?>
<styleSheet xmlns="http://schemas.openxmlformats.org/spreadsheetml/2006/main">
  <numFmts count="5">
    <numFmt numFmtId="171" formatCode="_-* #,##0.00_-;\-* #,##0.00_-;_-* &quot;-&quot;??_-;_-@_-"/>
    <numFmt numFmtId="179" formatCode="_(* #,##0.00_);_(* \(#,##0.00\);_(* &quot;-&quot;??_);_(@_)"/>
    <numFmt numFmtId="186" formatCode="[$-409]mmmm\-yy;@"/>
    <numFmt numFmtId="188" formatCode="_(* #,##0_);_(* \(#,##0\);_(* &quot;-&quot;??_);_(@_)"/>
    <numFmt numFmtId="189" formatCode="0.0%"/>
  </numFmts>
  <fonts count="8">
    <font>
      <sz val="10"/>
      <name val="Arial"/>
    </font>
    <font>
      <sz val="10"/>
      <name val="Arial"/>
    </font>
    <font>
      <b/>
      <sz val="10"/>
      <name val="Arial"/>
      <family val="2"/>
    </font>
    <font>
      <sz val="11"/>
      <name val="Times New Roman"/>
      <family val="1"/>
    </font>
    <font>
      <sz val="8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179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/>
    </xf>
    <xf numFmtId="186" fontId="3" fillId="0" borderId="1" xfId="0" applyNumberFormat="1" applyFont="1" applyBorder="1" applyAlignment="1">
      <alignment horizontal="center"/>
    </xf>
    <xf numFmtId="0" fontId="2" fillId="0" borderId="0" xfId="0" applyFont="1"/>
    <xf numFmtId="188" fontId="0" fillId="0" borderId="0" xfId="1" applyNumberFormat="1" applyFont="1"/>
    <xf numFmtId="189" fontId="0" fillId="0" borderId="0" xfId="2" applyNumberFormat="1" applyFont="1"/>
    <xf numFmtId="188" fontId="0" fillId="0" borderId="0" xfId="0" applyNumberFormat="1"/>
    <xf numFmtId="179" fontId="0" fillId="0" borderId="0" xfId="1" applyFont="1"/>
    <xf numFmtId="0" fontId="5" fillId="0" borderId="0" xfId="0" applyFont="1"/>
    <xf numFmtId="0" fontId="6" fillId="0" borderId="0" xfId="0" applyFont="1"/>
    <xf numFmtId="0" fontId="3" fillId="0" borderId="1" xfId="0" applyFont="1" applyBorder="1" applyAlignment="1">
      <alignment wrapText="1"/>
    </xf>
    <xf numFmtId="188" fontId="3" fillId="0" borderId="1" xfId="1" applyNumberFormat="1" applyFont="1" applyBorder="1" applyAlignment="1">
      <alignment horizontal="center"/>
    </xf>
    <xf numFmtId="188" fontId="3" fillId="0" borderId="2" xfId="1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wrapText="1"/>
    </xf>
    <xf numFmtId="188" fontId="3" fillId="3" borderId="1" xfId="1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wrapText="1"/>
    </xf>
    <xf numFmtId="0" fontId="7" fillId="0" borderId="0" xfId="0" applyFont="1" applyFill="1"/>
    <xf numFmtId="0" fontId="0" fillId="4" borderId="0" xfId="0" applyFill="1"/>
    <xf numFmtId="171" fontId="0" fillId="4" borderId="0" xfId="0" applyNumberFormat="1" applyFill="1"/>
    <xf numFmtId="0" fontId="2" fillId="2" borderId="1" xfId="0" applyFont="1" applyFill="1" applyBorder="1" applyAlignment="1">
      <alignment horizontal="center" vertical="top"/>
    </xf>
  </cellXfs>
  <cellStyles count="3">
    <cellStyle name="Dezimal" xfId="1" builtinId="3"/>
    <cellStyle name="Prozent" xfId="2" builtinId="5"/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7"/>
  <sheetViews>
    <sheetView view="pageBreakPreview" zoomScaleNormal="100" zoomScaleSheetLayoutView="100" workbookViewId="0">
      <selection activeCell="B17" sqref="B17"/>
    </sheetView>
  </sheetViews>
  <sheetFormatPr baseColWidth="10" defaultColWidth="9.140625" defaultRowHeight="12.75"/>
  <cols>
    <col min="1" max="1" width="35.42578125" customWidth="1"/>
    <col min="3" max="3" width="17.42578125" style="4" customWidth="1"/>
    <col min="4" max="4" width="18.140625" style="4" customWidth="1"/>
    <col min="5" max="5" width="12" customWidth="1"/>
    <col min="6" max="6" width="12.85546875" customWidth="1"/>
    <col min="7" max="7" width="45.5703125" customWidth="1"/>
  </cols>
  <sheetData>
    <row r="1" spans="1:7" s="1" customFormat="1" ht="25.5">
      <c r="A1" s="2" t="s">
        <v>0</v>
      </c>
      <c r="B1" s="2" t="s">
        <v>1</v>
      </c>
      <c r="C1" s="3" t="s">
        <v>22</v>
      </c>
      <c r="D1" s="3" t="s">
        <v>23</v>
      </c>
      <c r="E1" s="3" t="s">
        <v>20</v>
      </c>
      <c r="F1" s="3" t="s">
        <v>21</v>
      </c>
      <c r="G1" s="3" t="s">
        <v>2</v>
      </c>
    </row>
    <row r="2" spans="1:7">
      <c r="A2" s="24" t="s">
        <v>3</v>
      </c>
      <c r="B2" s="24"/>
      <c r="C2" s="24"/>
      <c r="D2" s="24"/>
      <c r="E2" s="24"/>
      <c r="F2" s="24"/>
      <c r="G2" s="24"/>
    </row>
    <row r="3" spans="1:7" ht="30">
      <c r="A3" s="5" t="s">
        <v>4</v>
      </c>
      <c r="B3" s="6">
        <v>3.09</v>
      </c>
      <c r="C3" s="6" t="s">
        <v>24</v>
      </c>
      <c r="D3" s="6" t="s">
        <v>26</v>
      </c>
      <c r="E3" s="19">
        <v>149182</v>
      </c>
      <c r="F3" s="16">
        <f>E3*365</f>
        <v>54451430</v>
      </c>
      <c r="G3" s="15" t="s">
        <v>45</v>
      </c>
    </row>
    <row r="4" spans="1:7" ht="30">
      <c r="A4" s="5" t="s">
        <v>7</v>
      </c>
      <c r="B4" s="6">
        <v>6.36</v>
      </c>
      <c r="C4" s="6" t="s">
        <v>25</v>
      </c>
      <c r="D4" s="6" t="s">
        <v>27</v>
      </c>
      <c r="E4" s="19">
        <v>151299</v>
      </c>
      <c r="F4" s="16">
        <f t="shared" ref="F4:F15" si="0">E4*365</f>
        <v>55224135</v>
      </c>
      <c r="G4" s="15" t="s">
        <v>45</v>
      </c>
    </row>
    <row r="5" spans="1:7" ht="30">
      <c r="A5" s="5" t="s">
        <v>5</v>
      </c>
      <c r="B5" s="6">
        <v>8.07</v>
      </c>
      <c r="C5" s="6" t="s">
        <v>28</v>
      </c>
      <c r="D5" s="7">
        <v>39973</v>
      </c>
      <c r="E5" s="19">
        <v>271441</v>
      </c>
      <c r="F5" s="16">
        <f t="shared" si="0"/>
        <v>99075965</v>
      </c>
      <c r="G5" s="15" t="s">
        <v>45</v>
      </c>
    </row>
    <row r="6" spans="1:7" ht="31.5" customHeight="1">
      <c r="A6" s="5" t="s">
        <v>6</v>
      </c>
      <c r="B6" s="6">
        <v>7</v>
      </c>
      <c r="C6" s="6" t="s">
        <v>29</v>
      </c>
      <c r="D6" s="7">
        <v>39973</v>
      </c>
      <c r="E6" s="16">
        <v>73652</v>
      </c>
      <c r="F6" s="16">
        <f t="shared" si="0"/>
        <v>26882980</v>
      </c>
      <c r="G6" s="18" t="s">
        <v>42</v>
      </c>
    </row>
    <row r="7" spans="1:7" ht="30">
      <c r="A7" s="5" t="s">
        <v>10</v>
      </c>
      <c r="B7" s="6">
        <v>18.46</v>
      </c>
      <c r="C7" s="6" t="s">
        <v>14</v>
      </c>
      <c r="D7" s="7" t="s">
        <v>30</v>
      </c>
      <c r="E7" s="16">
        <v>233698</v>
      </c>
      <c r="F7" s="16">
        <f t="shared" si="0"/>
        <v>85299770</v>
      </c>
      <c r="G7" s="18" t="s">
        <v>41</v>
      </c>
    </row>
    <row r="8" spans="1:7" ht="33.75" customHeight="1">
      <c r="A8" s="5" t="s">
        <v>8</v>
      </c>
      <c r="B8" s="6">
        <v>6.17</v>
      </c>
      <c r="C8" s="6" t="s">
        <v>31</v>
      </c>
      <c r="D8" s="7" t="s">
        <v>32</v>
      </c>
      <c r="E8" s="19">
        <v>103450</v>
      </c>
      <c r="F8" s="16">
        <f t="shared" si="0"/>
        <v>37759250</v>
      </c>
      <c r="G8" s="15" t="s">
        <v>45</v>
      </c>
    </row>
    <row r="9" spans="1:7" ht="33.75" customHeight="1">
      <c r="A9" s="21" t="s">
        <v>49</v>
      </c>
      <c r="B9" s="6">
        <v>2.6</v>
      </c>
      <c r="C9" s="6" t="s">
        <v>50</v>
      </c>
      <c r="D9" s="7" t="s">
        <v>51</v>
      </c>
      <c r="E9" s="19">
        <v>40000</v>
      </c>
      <c r="F9" s="16">
        <f t="shared" si="0"/>
        <v>14600000</v>
      </c>
      <c r="G9" s="15" t="s">
        <v>52</v>
      </c>
    </row>
    <row r="10" spans="1:7" ht="30">
      <c r="A10" s="5" t="s">
        <v>9</v>
      </c>
      <c r="B10" s="6">
        <v>14.47</v>
      </c>
      <c r="C10" s="6" t="s">
        <v>15</v>
      </c>
      <c r="D10" s="7" t="s">
        <v>33</v>
      </c>
      <c r="E10" s="16">
        <v>80326</v>
      </c>
      <c r="F10" s="16">
        <f t="shared" si="0"/>
        <v>29318990</v>
      </c>
      <c r="G10" s="18" t="s">
        <v>46</v>
      </c>
    </row>
    <row r="11" spans="1:7" ht="30">
      <c r="A11" s="5" t="s">
        <v>11</v>
      </c>
      <c r="B11" s="6">
        <v>12.53</v>
      </c>
      <c r="C11" s="6" t="s">
        <v>16</v>
      </c>
      <c r="D11" s="7">
        <v>40339</v>
      </c>
      <c r="E11" s="19">
        <v>168027</v>
      </c>
      <c r="F11" s="16">
        <f t="shared" si="0"/>
        <v>61329855</v>
      </c>
      <c r="G11" s="15" t="s">
        <v>45</v>
      </c>
    </row>
    <row r="12" spans="1:7" ht="30">
      <c r="A12" s="5" t="s">
        <v>13</v>
      </c>
      <c r="B12" s="6">
        <v>20.16</v>
      </c>
      <c r="C12" s="6" t="s">
        <v>17</v>
      </c>
      <c r="D12" s="7">
        <v>40299</v>
      </c>
      <c r="E12" s="16">
        <v>290566</v>
      </c>
      <c r="F12" s="16">
        <f t="shared" si="0"/>
        <v>106056590</v>
      </c>
      <c r="G12" s="18" t="s">
        <v>43</v>
      </c>
    </row>
    <row r="13" spans="1:7" ht="30">
      <c r="A13" s="5" t="s">
        <v>19</v>
      </c>
      <c r="B13" s="6"/>
      <c r="C13" s="6" t="s">
        <v>17</v>
      </c>
      <c r="D13" s="7">
        <v>40391</v>
      </c>
      <c r="E13" s="16"/>
      <c r="F13" s="16">
        <v>0</v>
      </c>
      <c r="G13" s="18" t="s">
        <v>47</v>
      </c>
    </row>
    <row r="14" spans="1:7" ht="30">
      <c r="A14" s="5" t="s">
        <v>18</v>
      </c>
      <c r="B14" s="6"/>
      <c r="C14" s="6" t="s">
        <v>17</v>
      </c>
      <c r="D14" s="7">
        <v>39974</v>
      </c>
      <c r="E14" s="16"/>
      <c r="F14" s="16">
        <v>0</v>
      </c>
      <c r="G14" s="18" t="s">
        <v>44</v>
      </c>
    </row>
    <row r="15" spans="1:7" ht="30">
      <c r="A15" s="5" t="s">
        <v>12</v>
      </c>
      <c r="B15" s="6">
        <v>2.76</v>
      </c>
      <c r="C15" s="6" t="s">
        <v>34</v>
      </c>
      <c r="D15" s="7">
        <v>40430</v>
      </c>
      <c r="E15" s="16">
        <v>27000</v>
      </c>
      <c r="F15" s="16">
        <f t="shared" si="0"/>
        <v>9855000</v>
      </c>
      <c r="G15" s="20" t="s">
        <v>48</v>
      </c>
    </row>
    <row r="16" spans="1:7" ht="15">
      <c r="B16">
        <f>SUM(B3:B15)</f>
        <v>101.67000000000002</v>
      </c>
      <c r="F16" s="17">
        <f>SUM(F3:F15)</f>
        <v>579853965</v>
      </c>
    </row>
    <row r="17" spans="6:6" ht="15">
      <c r="F17" s="17"/>
    </row>
  </sheetData>
  <mergeCells count="1">
    <mergeCell ref="A2:G2"/>
  </mergeCells>
  <phoneticPr fontId="4" type="noConversion"/>
  <pageMargins left="0.75" right="0.75" top="1" bottom="1" header="0.5" footer="0.5"/>
  <pageSetup paperSize="9" scale="9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K32"/>
  <sheetViews>
    <sheetView tabSelected="1" workbookViewId="0">
      <selection activeCell="H32" sqref="H32:J32"/>
    </sheetView>
  </sheetViews>
  <sheetFormatPr baseColWidth="10" defaultColWidth="9.140625" defaultRowHeight="12.75"/>
  <cols>
    <col min="1" max="1" width="41.28515625" customWidth="1"/>
    <col min="2" max="2" width="12.85546875" bestFit="1" customWidth="1"/>
    <col min="3" max="5" width="15" bestFit="1" customWidth="1"/>
    <col min="6" max="7" width="12.28515625" bestFit="1" customWidth="1"/>
    <col min="8" max="8" width="14.85546875" bestFit="1" customWidth="1"/>
    <col min="9" max="10" width="14" bestFit="1" customWidth="1"/>
    <col min="11" max="11" width="13.85546875" bestFit="1" customWidth="1"/>
  </cols>
  <sheetData>
    <row r="1" spans="1:11" ht="18">
      <c r="A1" s="14" t="s">
        <v>40</v>
      </c>
    </row>
    <row r="3" spans="1:11">
      <c r="B3" s="8"/>
      <c r="C3" s="8">
        <v>2011</v>
      </c>
      <c r="D3" s="8">
        <v>2012</v>
      </c>
      <c r="E3" s="8">
        <v>2013</v>
      </c>
      <c r="F3" s="8">
        <v>2014</v>
      </c>
      <c r="G3" s="8">
        <v>2015</v>
      </c>
      <c r="H3" s="8">
        <v>2016</v>
      </c>
      <c r="I3" s="8">
        <v>2017</v>
      </c>
      <c r="J3" s="8">
        <v>2018</v>
      </c>
      <c r="K3" s="13" t="s">
        <v>53</v>
      </c>
    </row>
    <row r="4" spans="1:11">
      <c r="B4" s="9"/>
      <c r="C4" s="9">
        <f>'Lines and sections DMRC'!F3+'Lines and sections DMRC'!F4+'Lines and sections DMRC'!F5+'Lines and sections DMRC'!F6+'Lines and sections DMRC'!F7+'Lines and sections DMRC'!F8+'Lines and sections DMRC'!F10+'Lines and sections DMRC'!F11+'Lines and sections DMRC'!F12+'Lines and sections DMRC'!F13+'Lines and sections DMRC'!F14+'Lines and sections DMRC'!F15+'Lines and sections DMRC'!F9</f>
        <v>579853965</v>
      </c>
      <c r="D4" s="9">
        <f>C4+C4*B10</f>
        <v>613195567.98749995</v>
      </c>
      <c r="E4" s="9">
        <f>D4*(100%+B10)</f>
        <v>648454313.14678121</v>
      </c>
      <c r="F4" s="9">
        <f>E4*(100%+B10)</f>
        <v>685740436.15272117</v>
      </c>
      <c r="G4" s="9">
        <f>F4*(100%+B10)</f>
        <v>725170511.23150265</v>
      </c>
      <c r="H4" s="9">
        <f>G4*(100%+$B$10)</f>
        <v>766867815.62731409</v>
      </c>
      <c r="I4" s="9">
        <f>H4*(100%+$B$10)</f>
        <v>810962715.02588475</v>
      </c>
      <c r="J4" s="9">
        <f>I4*(100%+$B$10)</f>
        <v>857593071.13987327</v>
      </c>
      <c r="K4" s="11">
        <f>SUM(C4:J4)</f>
        <v>5687838395.3115778</v>
      </c>
    </row>
    <row r="10" spans="1:11">
      <c r="A10" s="13" t="s">
        <v>39</v>
      </c>
      <c r="B10" s="10">
        <v>5.7500000000000002E-2</v>
      </c>
      <c r="C10" s="13" t="s">
        <v>35</v>
      </c>
    </row>
    <row r="13" spans="1:11">
      <c r="B13">
        <v>2011</v>
      </c>
      <c r="C13">
        <v>2021</v>
      </c>
    </row>
    <row r="14" spans="1:11">
      <c r="A14" s="13" t="s">
        <v>37</v>
      </c>
      <c r="B14">
        <v>2.617</v>
      </c>
      <c r="C14">
        <v>4.1470000000000002</v>
      </c>
      <c r="D14" s="13" t="s">
        <v>36</v>
      </c>
    </row>
    <row r="15" spans="1:11">
      <c r="A15" s="13" t="s">
        <v>38</v>
      </c>
      <c r="B15">
        <f>B14-1.51</f>
        <v>1.107</v>
      </c>
      <c r="C15">
        <f>C14-2.21</f>
        <v>1.9370000000000003</v>
      </c>
      <c r="D15" s="13" t="s">
        <v>36</v>
      </c>
    </row>
    <row r="21" spans="6:10">
      <c r="G21" s="22" t="s">
        <v>54</v>
      </c>
      <c r="H21" s="23">
        <f>J4*1.058^2</f>
        <v>959958810.4834131</v>
      </c>
    </row>
    <row r="26" spans="6:10">
      <c r="F26" s="12"/>
    </row>
    <row r="27" spans="6:10">
      <c r="H27" s="23">
        <f>9645*10^6/H21</f>
        <v>10.047306087167428</v>
      </c>
      <c r="I27" s="22" t="s">
        <v>55</v>
      </c>
    </row>
    <row r="32" spans="6:10">
      <c r="H32" s="23">
        <f>H27/44</f>
        <v>0.22834786561744155</v>
      </c>
      <c r="I32" s="22" t="s">
        <v>56</v>
      </c>
      <c r="J32" s="22"/>
    </row>
  </sheetData>
  <phoneticPr fontId="4" type="noConversion"/>
  <pageMargins left="0.75" right="0.75" top="1" bottom="1" header="0.5" footer="0.5"/>
  <pageSetup paperSize="9" orientation="portrait" horizontalDpi="4294967294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Lines and sections DMRC</vt:lpstr>
      <vt:lpstr>ridership data calculated</vt:lpstr>
      <vt:lpstr>'Lines and sections DMRC'!Druckbereich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Lopez Jazmin SQS</cp:lastModifiedBy>
  <cp:lastPrinted>2009-03-30T08:44:42Z</cp:lastPrinted>
  <dcterms:created xsi:type="dcterms:W3CDTF">1996-10-14T23:33:28Z</dcterms:created>
  <dcterms:modified xsi:type="dcterms:W3CDTF">2012-11-12T13:25:52Z</dcterms:modified>
</cp:coreProperties>
</file>