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9440" windowHeight="7995"/>
  </bookViews>
  <sheets>
    <sheet name="FalG 2 - FalG 6" sheetId="2" r:id="rId1"/>
    <sheet name="Districtwise ERs-Agg" sheetId="3" r:id="rId2"/>
  </sheets>
  <calcPr calcId="145621"/>
</workbook>
</file>

<file path=xl/calcChain.xml><?xml version="1.0" encoding="utf-8"?>
<calcChain xmlns="http://schemas.openxmlformats.org/spreadsheetml/2006/main">
  <c r="H10" i="3" l="1"/>
  <c r="H15" i="3"/>
  <c r="L33" i="2"/>
  <c r="N32" i="2"/>
  <c r="M32" i="2"/>
  <c r="H25" i="3" s="1"/>
  <c r="M25" i="2"/>
  <c r="H44" i="3" s="1"/>
  <c r="M26" i="2"/>
  <c r="M27" i="2"/>
  <c r="H14" i="3" s="1"/>
  <c r="M28" i="2"/>
  <c r="H13" i="3" s="1"/>
  <c r="M29" i="2"/>
  <c r="M33" i="2" s="1"/>
  <c r="M30" i="2"/>
  <c r="M31" i="2"/>
  <c r="H11" i="3" s="1"/>
  <c r="M24" i="2"/>
  <c r="H35" i="3" s="1"/>
  <c r="I35" i="3" s="1"/>
  <c r="I18" i="3"/>
  <c r="I19" i="3"/>
  <c r="I36" i="3"/>
  <c r="I41" i="3"/>
  <c r="G11" i="3"/>
  <c r="E25" i="2"/>
  <c r="F28" i="2" s="1"/>
  <c r="E26" i="2"/>
  <c r="G43" i="3" s="1"/>
  <c r="I43" i="3" s="1"/>
  <c r="E27" i="2"/>
  <c r="G44" i="3" s="1"/>
  <c r="E28" i="2"/>
  <c r="E29" i="2"/>
  <c r="G15" i="3" s="1"/>
  <c r="E30" i="2"/>
  <c r="G14" i="3" s="1"/>
  <c r="E31" i="2"/>
  <c r="G13" i="3" s="1"/>
  <c r="E32" i="2"/>
  <c r="G9" i="3" s="1"/>
  <c r="E33" i="2"/>
  <c r="G10" i="3" s="1"/>
  <c r="E34" i="2"/>
  <c r="E35" i="2"/>
  <c r="G7" i="3" s="1"/>
  <c r="E36" i="2"/>
  <c r="G5" i="3" s="1"/>
  <c r="E37" i="2"/>
  <c r="F37" i="2" s="1"/>
  <c r="E38" i="2"/>
  <c r="G20" i="3" s="1"/>
  <c r="E39" i="2"/>
  <c r="G21" i="3" s="1"/>
  <c r="E40" i="2"/>
  <c r="E41" i="2"/>
  <c r="G24" i="3" s="1"/>
  <c r="I24" i="3" s="1"/>
  <c r="E42" i="2"/>
  <c r="G25" i="3" s="1"/>
  <c r="E43" i="2"/>
  <c r="G26" i="3" s="1"/>
  <c r="E44" i="2"/>
  <c r="G31" i="3" s="1"/>
  <c r="I31" i="3" s="1"/>
  <c r="E24" i="2"/>
  <c r="F24" i="2" s="1"/>
  <c r="G39" i="3" s="1"/>
  <c r="E45" i="2" l="1"/>
  <c r="N24" i="2"/>
  <c r="G42" i="3"/>
  <c r="I42" i="3" s="1"/>
  <c r="F44" i="2"/>
  <c r="I25" i="3"/>
  <c r="N25" i="2"/>
  <c r="N31" i="2"/>
  <c r="N33" i="2" s="1"/>
  <c r="H9" i="3"/>
  <c r="H47" i="3" s="1"/>
  <c r="I44" i="3"/>
  <c r="G34" i="3"/>
  <c r="I34" i="3" s="1"/>
  <c r="G45" i="3"/>
  <c r="I45" i="3" s="1"/>
  <c r="F36" i="2"/>
  <c r="F45" i="2" s="1"/>
  <c r="G22" i="3"/>
  <c r="G47" i="3" s="1"/>
  <c r="S30" i="2" l="1"/>
  <c r="D21" i="3"/>
  <c r="I21" i="3" s="1"/>
  <c r="F27" i="3"/>
  <c r="I27" i="3" s="1"/>
  <c r="D11" i="3"/>
  <c r="D10" i="3"/>
  <c r="E15" i="3"/>
  <c r="C13" i="2"/>
  <c r="F6" i="2"/>
  <c r="E7" i="2"/>
  <c r="E8" i="2"/>
  <c r="E9" i="2"/>
  <c r="D9" i="3" s="1"/>
  <c r="E10" i="2"/>
  <c r="D14" i="3" s="1"/>
  <c r="E11" i="2"/>
  <c r="D15" i="3" s="1"/>
  <c r="E12" i="2"/>
  <c r="D16" i="3" s="1"/>
  <c r="E6" i="2"/>
  <c r="K19" i="2"/>
  <c r="M7" i="2"/>
  <c r="E7" i="3" s="1"/>
  <c r="M8" i="2"/>
  <c r="E8" i="3" s="1"/>
  <c r="I8" i="3" s="1"/>
  <c r="M9" i="2"/>
  <c r="E10" i="3" s="1"/>
  <c r="M10" i="2"/>
  <c r="E9" i="3" s="1"/>
  <c r="M11" i="2"/>
  <c r="E13" i="3" s="1"/>
  <c r="M12" i="2"/>
  <c r="E14" i="3" s="1"/>
  <c r="M13" i="2"/>
  <c r="M14" i="2"/>
  <c r="E16" i="3" s="1"/>
  <c r="M15" i="2"/>
  <c r="E17" i="3" s="1"/>
  <c r="I17" i="3" s="1"/>
  <c r="M16" i="2"/>
  <c r="N16" i="2" s="1"/>
  <c r="M17" i="2"/>
  <c r="N17" i="2" s="1"/>
  <c r="M18" i="2"/>
  <c r="N18" i="2" s="1"/>
  <c r="M6" i="2"/>
  <c r="E5" i="3" s="1"/>
  <c r="R30" i="2"/>
  <c r="T29" i="2"/>
  <c r="U29" i="2" s="1"/>
  <c r="T7" i="2"/>
  <c r="F6" i="3" s="1"/>
  <c r="I6" i="3" s="1"/>
  <c r="T8" i="2"/>
  <c r="F7" i="3" s="1"/>
  <c r="T9" i="2"/>
  <c r="F12" i="3" s="1"/>
  <c r="I12" i="3" s="1"/>
  <c r="T10" i="2"/>
  <c r="F11" i="3" s="1"/>
  <c r="T11" i="2"/>
  <c r="F10" i="3" s="1"/>
  <c r="T12" i="2"/>
  <c r="F9" i="3" s="1"/>
  <c r="T13" i="2"/>
  <c r="F13" i="3" s="1"/>
  <c r="T14" i="2"/>
  <c r="F14" i="3" s="1"/>
  <c r="T15" i="2"/>
  <c r="F15" i="3" s="1"/>
  <c r="T16" i="2"/>
  <c r="F20" i="3" s="1"/>
  <c r="I20" i="3" s="1"/>
  <c r="T17" i="2"/>
  <c r="F22" i="3" s="1"/>
  <c r="T19" i="2"/>
  <c r="F33" i="3" s="1"/>
  <c r="I33" i="3" s="1"/>
  <c r="T20" i="2"/>
  <c r="F23" i="3" s="1"/>
  <c r="I23" i="3" s="1"/>
  <c r="T21" i="2"/>
  <c r="F26" i="3" s="1"/>
  <c r="I26" i="3" s="1"/>
  <c r="T22" i="2"/>
  <c r="F32" i="3" s="1"/>
  <c r="I32" i="3" s="1"/>
  <c r="T23" i="2"/>
  <c r="T24" i="2"/>
  <c r="F28" i="3" s="1"/>
  <c r="I28" i="3" s="1"/>
  <c r="T25" i="2"/>
  <c r="F30" i="3" s="1"/>
  <c r="I30" i="3" s="1"/>
  <c r="T26" i="2"/>
  <c r="F29" i="3" s="1"/>
  <c r="I29" i="3" s="1"/>
  <c r="T27" i="2"/>
  <c r="U27" i="2" s="1"/>
  <c r="T28" i="2"/>
  <c r="U28" i="2" s="1"/>
  <c r="T6" i="2"/>
  <c r="F5" i="3" s="1"/>
  <c r="I14" i="3" l="1"/>
  <c r="F39" i="3"/>
  <c r="I39" i="3" s="1"/>
  <c r="I5" i="3"/>
  <c r="F12" i="2"/>
  <c r="F13" i="2" s="1"/>
  <c r="E22" i="3"/>
  <c r="I13" i="3"/>
  <c r="I15" i="3"/>
  <c r="I9" i="3"/>
  <c r="I7" i="3"/>
  <c r="F38" i="3"/>
  <c r="E38" i="3"/>
  <c r="E13" i="2"/>
  <c r="E37" i="3"/>
  <c r="I37" i="3" s="1"/>
  <c r="F40" i="3"/>
  <c r="I40" i="3" s="1"/>
  <c r="I11" i="3"/>
  <c r="I22" i="3"/>
  <c r="I10" i="3"/>
  <c r="I16" i="3"/>
  <c r="D47" i="3"/>
  <c r="F47" i="3"/>
  <c r="T30" i="2"/>
  <c r="M19" i="2"/>
  <c r="N15" i="2"/>
  <c r="N19" i="2" s="1"/>
  <c r="U26" i="2"/>
  <c r="U15" i="2"/>
  <c r="I38" i="3" l="1"/>
  <c r="I46" i="3" s="1"/>
  <c r="E47" i="3"/>
  <c r="I47" i="3" s="1"/>
  <c r="U30" i="2"/>
</calcChain>
</file>

<file path=xl/sharedStrings.xml><?xml version="1.0" encoding="utf-8"?>
<sst xmlns="http://schemas.openxmlformats.org/spreadsheetml/2006/main" count="193" uniqueCount="93">
  <si>
    <t>Andhra Pradesh</t>
  </si>
  <si>
    <t>States</t>
  </si>
  <si>
    <t>District</t>
  </si>
  <si>
    <t>No. of Plants</t>
  </si>
  <si>
    <t>Rangareddy</t>
  </si>
  <si>
    <t>Nalgonda</t>
  </si>
  <si>
    <t>Warangal</t>
  </si>
  <si>
    <t>Guntur</t>
  </si>
  <si>
    <t>Krishna</t>
  </si>
  <si>
    <t>West Godavari</t>
  </si>
  <si>
    <t>East Godavari</t>
  </si>
  <si>
    <t>Visakhapatnam</t>
  </si>
  <si>
    <t>Vizianagaram</t>
  </si>
  <si>
    <t>Srikakulam</t>
  </si>
  <si>
    <t>Tamil Nadu</t>
  </si>
  <si>
    <t>Salem</t>
  </si>
  <si>
    <t>Orissa</t>
  </si>
  <si>
    <t>Khorda</t>
  </si>
  <si>
    <t>Chhattisgarh</t>
  </si>
  <si>
    <t>Raipur</t>
  </si>
  <si>
    <t>Total</t>
  </si>
  <si>
    <t>Bundle 3</t>
  </si>
  <si>
    <t>Bundle 4</t>
  </si>
  <si>
    <t>Districts</t>
  </si>
  <si>
    <t>Medak</t>
  </si>
  <si>
    <t>Chittor</t>
  </si>
  <si>
    <t>Prakasam</t>
  </si>
  <si>
    <t xml:space="preserve">Krishna </t>
  </si>
  <si>
    <t xml:space="preserve">Thiruvallur </t>
  </si>
  <si>
    <t>Cuddalore</t>
  </si>
  <si>
    <t>Karur</t>
  </si>
  <si>
    <t>Coimbatore</t>
  </si>
  <si>
    <t>Trichy</t>
  </si>
  <si>
    <t>Madurai</t>
  </si>
  <si>
    <t>Virudhnagar</t>
  </si>
  <si>
    <t>Tutocorin</t>
  </si>
  <si>
    <t>Tirunelveli</t>
  </si>
  <si>
    <t>Jharkhand</t>
  </si>
  <si>
    <t>East Singhbhum</t>
  </si>
  <si>
    <t>Korba</t>
  </si>
  <si>
    <t>Madhya Pradesh</t>
  </si>
  <si>
    <t>Indore</t>
  </si>
  <si>
    <t>Bundle 2</t>
  </si>
  <si>
    <t>Kanchipuram</t>
  </si>
  <si>
    <t>B-2</t>
  </si>
  <si>
    <t>B-3</t>
  </si>
  <si>
    <t>B-4</t>
  </si>
  <si>
    <t>Kancheepuram</t>
  </si>
  <si>
    <t>Tirunalveli</t>
  </si>
  <si>
    <t>Tuticorin</t>
  </si>
  <si>
    <t>Applicable ER factor</t>
  </si>
  <si>
    <t xml:space="preserve">Aggregate Capacity </t>
  </si>
  <si>
    <t>m3</t>
  </si>
  <si>
    <t>tons CO2</t>
  </si>
  <si>
    <t>ER Factor</t>
  </si>
  <si>
    <t>State ERs</t>
  </si>
  <si>
    <t>state ERs</t>
  </si>
  <si>
    <t>Aggregate Capacity</t>
  </si>
  <si>
    <t>ER Factor:</t>
  </si>
  <si>
    <t>Tamilnadu</t>
  </si>
  <si>
    <t>Indore-MP</t>
  </si>
  <si>
    <t>District total</t>
  </si>
  <si>
    <t xml:space="preserve">Rangareddy </t>
  </si>
  <si>
    <t xml:space="preserve">Medak </t>
  </si>
  <si>
    <t xml:space="preserve">Guntur </t>
  </si>
  <si>
    <t xml:space="preserve">Chitoor </t>
  </si>
  <si>
    <t xml:space="preserve">Tiruvallur </t>
  </si>
  <si>
    <t>Bundle 5</t>
  </si>
  <si>
    <t>No. of plants</t>
  </si>
  <si>
    <t>Saraikela-Kharaswana</t>
  </si>
  <si>
    <t>West Bengal</t>
  </si>
  <si>
    <t>Birbhum</t>
  </si>
  <si>
    <t>Murshidabad</t>
  </si>
  <si>
    <t>Burdhwan</t>
  </si>
  <si>
    <t>Howrah</t>
  </si>
  <si>
    <t>Karnataka</t>
  </si>
  <si>
    <t>Koppal</t>
  </si>
  <si>
    <t>Namakkal</t>
  </si>
  <si>
    <t>Erode</t>
  </si>
  <si>
    <t>Tanjavur</t>
  </si>
  <si>
    <r>
      <t xml:space="preserve"> m</t>
    </r>
    <r>
      <rPr>
        <b/>
        <vertAlign val="superscript"/>
        <sz val="11"/>
        <color theme="1"/>
        <rFont val="Times New Roman"/>
        <family val="1"/>
      </rPr>
      <t>3</t>
    </r>
  </si>
  <si>
    <t>B-5</t>
  </si>
  <si>
    <t>B-6</t>
  </si>
  <si>
    <t>Chattisgarh</t>
  </si>
  <si>
    <t>Koppal-Karnataka</t>
  </si>
  <si>
    <t>Burdwan</t>
  </si>
  <si>
    <t>Maharashtra</t>
  </si>
  <si>
    <t>Amravati</t>
  </si>
  <si>
    <t>Aggregate capacity</t>
  </si>
  <si>
    <t>Bundle 6</t>
  </si>
  <si>
    <t>Amaravathi-Maharashtra</t>
  </si>
  <si>
    <t>State Total:</t>
  </si>
  <si>
    <t>Bundle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</si>
</sst>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FF"/>
      <name val="Times New Roman"/>
      <family val="1"/>
    </font>
    <font>
      <sz val="11"/>
      <color rgb="FF0000FF"/>
      <name val="Times New Roman"/>
      <family val="1"/>
    </font>
    <font>
      <sz val="12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vertAlign val="superscript"/>
      <sz val="11"/>
      <color theme="1"/>
      <name val="Times New Roman"/>
      <family val="1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3" fontId="0" fillId="0" borderId="0" xfId="0" applyNumberFormat="1"/>
    <xf numFmtId="0" fontId="3" fillId="0" borderId="0" xfId="0" applyFont="1"/>
    <xf numFmtId="164" fontId="4" fillId="0" borderId="5" xfId="1" applyNumberFormat="1" applyFont="1" applyBorder="1" applyAlignment="1">
      <alignment horizontal="right" vertical="center" wrapText="1"/>
    </xf>
    <xf numFmtId="0" fontId="0" fillId="0" borderId="1" xfId="0" applyBorder="1"/>
    <xf numFmtId="0" fontId="0" fillId="0" borderId="10" xfId="0" applyBorder="1"/>
    <xf numFmtId="0" fontId="5" fillId="2" borderId="12" xfId="0" applyFont="1" applyFill="1" applyBorder="1" applyAlignment="1">
      <alignment horizontal="center" vertical="center" wrapText="1"/>
    </xf>
    <xf numFmtId="164" fontId="2" fillId="0" borderId="0" xfId="0" applyNumberFormat="1" applyFont="1"/>
    <xf numFmtId="3" fontId="2" fillId="0" borderId="0" xfId="0" applyNumberFormat="1" applyFont="1"/>
    <xf numFmtId="3" fontId="4" fillId="0" borderId="5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2" fillId="0" borderId="9" xfId="0" applyFont="1" applyBorder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right" wrapText="1"/>
    </xf>
    <xf numFmtId="0" fontId="5" fillId="0" borderId="5" xfId="0" applyFont="1" applyBorder="1" applyAlignment="1">
      <alignment horizontal="right" wrapText="1"/>
    </xf>
    <xf numFmtId="3" fontId="11" fillId="0" borderId="5" xfId="0" applyNumberFormat="1" applyFont="1" applyBorder="1" applyAlignment="1">
      <alignment horizontal="right" wrapText="1"/>
    </xf>
    <xf numFmtId="3" fontId="4" fillId="0" borderId="5" xfId="0" applyNumberFormat="1" applyFont="1" applyBorder="1" applyAlignment="1">
      <alignment horizontal="right" wrapText="1"/>
    </xf>
    <xf numFmtId="3" fontId="5" fillId="0" borderId="5" xfId="0" applyNumberFormat="1" applyFont="1" applyBorder="1" applyAlignment="1">
      <alignment horizontal="right" wrapText="1"/>
    </xf>
    <xf numFmtId="0" fontId="4" fillId="0" borderId="5" xfId="0" applyFont="1" applyBorder="1" applyAlignment="1">
      <alignment vertical="top" wrapText="1"/>
    </xf>
    <xf numFmtId="3" fontId="4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3" fontId="5" fillId="0" borderId="5" xfId="0" applyNumberFormat="1" applyFont="1" applyBorder="1" applyAlignment="1">
      <alignment horizontal="right" vertical="top" wrapText="1"/>
    </xf>
    <xf numFmtId="0" fontId="7" fillId="0" borderId="5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horizontal="right" vertical="top" wrapText="1"/>
    </xf>
    <xf numFmtId="1" fontId="4" fillId="0" borderId="5" xfId="0" applyNumberFormat="1" applyFont="1" applyBorder="1" applyAlignment="1">
      <alignment horizontal="right" wrapText="1"/>
    </xf>
    <xf numFmtId="164" fontId="5" fillId="0" borderId="5" xfId="1" applyNumberFormat="1" applyFont="1" applyBorder="1" applyAlignment="1">
      <alignment horizontal="right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1" fontId="4" fillId="0" borderId="5" xfId="0" applyNumberFormat="1" applyFont="1" applyBorder="1" applyAlignment="1">
      <alignment horizontal="right" vertical="center" wrapText="1"/>
    </xf>
    <xf numFmtId="164" fontId="5" fillId="0" borderId="5" xfId="1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1" fontId="0" fillId="0" borderId="0" xfId="0" applyNumberFormat="1"/>
    <xf numFmtId="0" fontId="12" fillId="0" borderId="0" xfId="0" applyFont="1"/>
    <xf numFmtId="0" fontId="13" fillId="0" borderId="0" xfId="0" applyFont="1"/>
    <xf numFmtId="0" fontId="4" fillId="0" borderId="3" xfId="0" applyFont="1" applyBorder="1" applyAlignment="1">
      <alignment horizontal="right" wrapText="1"/>
    </xf>
    <xf numFmtId="0" fontId="4" fillId="0" borderId="4" xfId="0" applyFont="1" applyBorder="1" applyAlignment="1">
      <alignment horizontal="right" vertical="top" wrapText="1"/>
    </xf>
    <xf numFmtId="0" fontId="0" fillId="0" borderId="4" xfId="0" applyBorder="1" applyAlignment="1">
      <alignment vertical="top" wrapText="1"/>
    </xf>
    <xf numFmtId="0" fontId="6" fillId="0" borderId="5" xfId="0" applyFont="1" applyBorder="1" applyAlignment="1">
      <alignment horizontal="right" wrapText="1"/>
    </xf>
    <xf numFmtId="3" fontId="6" fillId="0" borderId="5" xfId="0" applyNumberFormat="1" applyFont="1" applyBorder="1" applyAlignment="1">
      <alignment horizontal="right" wrapText="1"/>
    </xf>
    <xf numFmtId="164" fontId="6" fillId="0" borderId="5" xfId="1" applyNumberFormat="1" applyFont="1" applyBorder="1" applyAlignment="1">
      <alignment horizontal="right" wrapText="1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5" xfId="0" applyNumberFormat="1" applyBorder="1"/>
    <xf numFmtId="0" fontId="4" fillId="0" borderId="6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6" fillId="0" borderId="7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right" vertical="top" wrapText="1"/>
    </xf>
    <xf numFmtId="0" fontId="6" fillId="0" borderId="7" xfId="0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45"/>
  <sheetViews>
    <sheetView tabSelected="1" topLeftCell="D21" workbookViewId="0">
      <selection activeCell="P39" sqref="P39"/>
    </sheetView>
  </sheetViews>
  <sheetFormatPr defaultRowHeight="15" x14ac:dyDescent="0.25"/>
  <cols>
    <col min="1" max="1" width="10.85546875" customWidth="1"/>
    <col min="2" max="2" width="15.140625" customWidth="1"/>
    <col min="5" max="5" width="11.5703125" customWidth="1"/>
    <col min="6" max="6" width="10.7109375" customWidth="1"/>
    <col min="7" max="7" width="6" customWidth="1"/>
    <col min="8" max="8" width="9.140625" hidden="1" customWidth="1"/>
    <col min="9" max="9" width="11.7109375" customWidth="1"/>
    <col min="10" max="10" width="13.85546875" customWidth="1"/>
    <col min="13" max="13" width="10.28515625" customWidth="1"/>
    <col min="14" max="14" width="11" customWidth="1"/>
    <col min="16" max="16" width="11.85546875" customWidth="1"/>
    <col min="17" max="17" width="18.140625" customWidth="1"/>
    <col min="18" max="18" width="16.140625" customWidth="1"/>
    <col min="24" max="24" width="17.140625" customWidth="1"/>
    <col min="26" max="26" width="11.28515625" bestFit="1" customWidth="1"/>
  </cols>
  <sheetData>
    <row r="3" spans="1:21" ht="16.5" thickBot="1" x14ac:dyDescent="0.3">
      <c r="A3" s="65" t="s">
        <v>42</v>
      </c>
      <c r="B3" s="65" t="s">
        <v>58</v>
      </c>
      <c r="C3" s="65">
        <v>0.1847</v>
      </c>
      <c r="D3" s="65"/>
      <c r="E3" s="65"/>
      <c r="F3" s="65"/>
      <c r="G3" s="65"/>
      <c r="H3" s="65"/>
      <c r="I3" s="65" t="s">
        <v>21</v>
      </c>
      <c r="J3" s="65" t="s">
        <v>54</v>
      </c>
      <c r="K3" s="65">
        <v>0.18770000000000001</v>
      </c>
      <c r="L3" s="65"/>
      <c r="M3" s="65"/>
      <c r="N3" s="65"/>
      <c r="O3" s="65"/>
      <c r="P3" s="65" t="s">
        <v>22</v>
      </c>
      <c r="Q3" s="65" t="s">
        <v>54</v>
      </c>
      <c r="R3" s="65">
        <v>0.18410000000000001</v>
      </c>
    </row>
    <row r="4" spans="1:21" ht="74.25" customHeight="1" thickBot="1" x14ac:dyDescent="0.3">
      <c r="A4" s="5" t="s">
        <v>1</v>
      </c>
      <c r="B4" s="6" t="s">
        <v>2</v>
      </c>
      <c r="C4" s="6" t="s">
        <v>3</v>
      </c>
      <c r="D4" s="83" t="s">
        <v>57</v>
      </c>
      <c r="E4" s="84"/>
      <c r="F4" s="85"/>
      <c r="I4" s="5" t="s">
        <v>1</v>
      </c>
      <c r="J4" s="25" t="s">
        <v>2</v>
      </c>
      <c r="K4" s="6" t="s">
        <v>3</v>
      </c>
      <c r="L4" s="83" t="s">
        <v>51</v>
      </c>
      <c r="M4" s="84"/>
      <c r="N4" s="85"/>
      <c r="P4" s="5" t="s">
        <v>1</v>
      </c>
      <c r="Q4" s="6" t="s">
        <v>23</v>
      </c>
      <c r="R4" s="6" t="s">
        <v>3</v>
      </c>
      <c r="S4" s="83" t="s">
        <v>51</v>
      </c>
      <c r="T4" s="84"/>
      <c r="U4" s="85"/>
    </row>
    <row r="5" spans="1:21" ht="30.75" customHeight="1" thickBot="1" x14ac:dyDescent="0.3">
      <c r="A5" s="10"/>
      <c r="B5" s="23"/>
      <c r="C5" s="23"/>
      <c r="D5" s="29" t="s">
        <v>52</v>
      </c>
      <c r="E5" s="29" t="s">
        <v>53</v>
      </c>
      <c r="F5" s="30" t="s">
        <v>55</v>
      </c>
      <c r="I5" s="94" t="s">
        <v>0</v>
      </c>
      <c r="J5" s="23"/>
      <c r="K5" s="23"/>
      <c r="L5" s="29" t="s">
        <v>52</v>
      </c>
      <c r="M5" s="29" t="s">
        <v>53</v>
      </c>
      <c r="N5" s="29" t="s">
        <v>56</v>
      </c>
      <c r="P5" s="14"/>
      <c r="Q5" s="15"/>
      <c r="R5" s="15"/>
      <c r="S5" s="15" t="s">
        <v>52</v>
      </c>
      <c r="T5" s="15" t="s">
        <v>53</v>
      </c>
      <c r="U5" s="15" t="s">
        <v>55</v>
      </c>
    </row>
    <row r="6" spans="1:21" ht="30.75" customHeight="1" thickBot="1" x14ac:dyDescent="0.3">
      <c r="A6" s="13" t="s">
        <v>59</v>
      </c>
      <c r="B6" s="7" t="s">
        <v>43</v>
      </c>
      <c r="C6" s="19">
        <v>1</v>
      </c>
      <c r="D6" s="22">
        <v>11998</v>
      </c>
      <c r="E6" s="73">
        <f>D6*$C$3</f>
        <v>2216.0306</v>
      </c>
      <c r="F6" s="74">
        <f>E6</f>
        <v>2216.0306</v>
      </c>
      <c r="I6" s="87"/>
      <c r="J6" s="7" t="s">
        <v>4</v>
      </c>
      <c r="K6" s="8">
        <v>1</v>
      </c>
      <c r="L6" s="9">
        <v>2930</v>
      </c>
      <c r="M6" s="9">
        <f>L6*$K$3</f>
        <v>549.96100000000001</v>
      </c>
      <c r="N6" s="8"/>
      <c r="P6" s="86" t="s">
        <v>0</v>
      </c>
      <c r="Q6" s="7" t="s">
        <v>4</v>
      </c>
      <c r="R6" s="8">
        <v>2</v>
      </c>
      <c r="S6" s="9">
        <v>7735</v>
      </c>
      <c r="T6" s="9">
        <f>S6*$R$3</f>
        <v>1424.0135</v>
      </c>
      <c r="U6" s="8"/>
    </row>
    <row r="7" spans="1:21" ht="15.75" thickBot="1" x14ac:dyDescent="0.3">
      <c r="A7" s="86" t="s">
        <v>0</v>
      </c>
      <c r="B7" s="7" t="s">
        <v>26</v>
      </c>
      <c r="C7" s="19">
        <v>4</v>
      </c>
      <c r="D7" s="22">
        <v>16560</v>
      </c>
      <c r="E7" s="73">
        <f t="shared" ref="E7:E12" si="0">D7*$C$3</f>
        <v>3058.6320000000001</v>
      </c>
      <c r="F7" s="74"/>
      <c r="I7" s="87"/>
      <c r="J7" s="7" t="s">
        <v>5</v>
      </c>
      <c r="K7" s="8">
        <v>2</v>
      </c>
      <c r="L7" s="9">
        <v>16000</v>
      </c>
      <c r="M7" s="9">
        <f t="shared" ref="M7:M18" si="1">L7*$K$3</f>
        <v>3003.2000000000003</v>
      </c>
      <c r="N7" s="8"/>
      <c r="P7" s="87"/>
      <c r="Q7" s="7" t="s">
        <v>24</v>
      </c>
      <c r="R7" s="8">
        <v>2</v>
      </c>
      <c r="S7" s="28">
        <v>21320</v>
      </c>
      <c r="T7" s="9">
        <f t="shared" ref="T7:T28" si="2">S7*$R$3</f>
        <v>3925.0120000000002</v>
      </c>
      <c r="U7" s="8"/>
    </row>
    <row r="8" spans="1:21" ht="15.75" thickBot="1" x14ac:dyDescent="0.3">
      <c r="A8" s="87"/>
      <c r="B8" s="7" t="s">
        <v>7</v>
      </c>
      <c r="C8" s="19">
        <v>1</v>
      </c>
      <c r="D8" s="22">
        <v>4320</v>
      </c>
      <c r="E8" s="73">
        <f t="shared" si="0"/>
        <v>797.904</v>
      </c>
      <c r="F8" s="74"/>
      <c r="I8" s="87"/>
      <c r="J8" s="7" t="s">
        <v>6</v>
      </c>
      <c r="K8" s="8">
        <v>1</v>
      </c>
      <c r="L8" s="9">
        <v>10000</v>
      </c>
      <c r="M8" s="9">
        <f t="shared" si="1"/>
        <v>1877</v>
      </c>
      <c r="N8" s="8"/>
      <c r="P8" s="87"/>
      <c r="Q8" s="7" t="s">
        <v>5</v>
      </c>
      <c r="R8" s="8">
        <v>3</v>
      </c>
      <c r="S8" s="9">
        <v>17245</v>
      </c>
      <c r="T8" s="9">
        <f t="shared" si="2"/>
        <v>3174.8045000000002</v>
      </c>
      <c r="U8" s="8"/>
    </row>
    <row r="9" spans="1:21" ht="15.75" thickBot="1" x14ac:dyDescent="0.3">
      <c r="A9" s="87"/>
      <c r="B9" s="7" t="s">
        <v>8</v>
      </c>
      <c r="C9" s="19">
        <v>1</v>
      </c>
      <c r="D9" s="22">
        <v>4050</v>
      </c>
      <c r="E9" s="73">
        <f t="shared" si="0"/>
        <v>748.03499999999997</v>
      </c>
      <c r="F9" s="74"/>
      <c r="I9" s="87"/>
      <c r="J9" s="7" t="s">
        <v>7</v>
      </c>
      <c r="K9" s="8">
        <v>3</v>
      </c>
      <c r="L9" s="9">
        <v>13500</v>
      </c>
      <c r="M9" s="9">
        <f t="shared" si="1"/>
        <v>2533.9500000000003</v>
      </c>
      <c r="N9" s="8"/>
      <c r="P9" s="87"/>
      <c r="Q9" s="7" t="s">
        <v>25</v>
      </c>
      <c r="R9" s="8">
        <v>1</v>
      </c>
      <c r="S9" s="9">
        <v>9100</v>
      </c>
      <c r="T9" s="9">
        <f t="shared" si="2"/>
        <v>1675.3100000000002</v>
      </c>
      <c r="U9" s="8"/>
    </row>
    <row r="10" spans="1:21" ht="30.75" customHeight="1" thickBot="1" x14ac:dyDescent="0.3">
      <c r="A10" s="87"/>
      <c r="B10" s="7" t="s">
        <v>10</v>
      </c>
      <c r="C10" s="19">
        <v>2</v>
      </c>
      <c r="D10" s="22">
        <v>7110</v>
      </c>
      <c r="E10" s="73">
        <f t="shared" si="0"/>
        <v>1313.2170000000001</v>
      </c>
      <c r="F10" s="74"/>
      <c r="I10" s="87"/>
      <c r="J10" s="7" t="s">
        <v>8</v>
      </c>
      <c r="K10" s="8">
        <v>14</v>
      </c>
      <c r="L10" s="9">
        <v>94500</v>
      </c>
      <c r="M10" s="9">
        <f t="shared" si="1"/>
        <v>17737.650000000001</v>
      </c>
      <c r="N10" s="8"/>
      <c r="P10" s="87"/>
      <c r="Q10" s="7" t="s">
        <v>26</v>
      </c>
      <c r="R10" s="8">
        <v>2</v>
      </c>
      <c r="S10" s="9">
        <v>6500</v>
      </c>
      <c r="T10" s="9">
        <f t="shared" si="2"/>
        <v>1196.6500000000001</v>
      </c>
      <c r="U10" s="8"/>
    </row>
    <row r="11" spans="1:21" ht="30.75" customHeight="1" thickBot="1" x14ac:dyDescent="0.3">
      <c r="A11" s="87"/>
      <c r="B11" s="7" t="s">
        <v>11</v>
      </c>
      <c r="C11" s="19">
        <v>1</v>
      </c>
      <c r="D11" s="22">
        <v>3600</v>
      </c>
      <c r="E11" s="73">
        <f t="shared" si="0"/>
        <v>664.92</v>
      </c>
      <c r="F11" s="74"/>
      <c r="I11" s="87"/>
      <c r="J11" s="7" t="s">
        <v>9</v>
      </c>
      <c r="K11" s="8">
        <v>3</v>
      </c>
      <c r="L11" s="9">
        <v>16700</v>
      </c>
      <c r="M11" s="9">
        <f t="shared" si="1"/>
        <v>3134.59</v>
      </c>
      <c r="N11" s="8"/>
      <c r="P11" s="87"/>
      <c r="Q11" s="7" t="s">
        <v>7</v>
      </c>
      <c r="R11" s="8">
        <v>2</v>
      </c>
      <c r="S11" s="9">
        <v>13790</v>
      </c>
      <c r="T11" s="9">
        <f t="shared" si="2"/>
        <v>2538.739</v>
      </c>
      <c r="U11" s="8"/>
    </row>
    <row r="12" spans="1:21" ht="15.75" thickBot="1" x14ac:dyDescent="0.3">
      <c r="A12" s="88"/>
      <c r="B12" s="7" t="s">
        <v>12</v>
      </c>
      <c r="C12" s="19">
        <v>1</v>
      </c>
      <c r="D12" s="22">
        <v>13500</v>
      </c>
      <c r="E12" s="73">
        <f t="shared" si="0"/>
        <v>2493.4499999999998</v>
      </c>
      <c r="F12" s="75">
        <f>SUM(E7:E12)</f>
        <v>9076.1579999999994</v>
      </c>
      <c r="I12" s="87"/>
      <c r="J12" s="7" t="s">
        <v>10</v>
      </c>
      <c r="K12" s="8">
        <v>1</v>
      </c>
      <c r="L12" s="9">
        <v>2600</v>
      </c>
      <c r="M12" s="9">
        <f t="shared" si="1"/>
        <v>488.02000000000004</v>
      </c>
      <c r="N12" s="8"/>
      <c r="P12" s="87"/>
      <c r="Q12" s="7" t="s">
        <v>27</v>
      </c>
      <c r="R12" s="8">
        <v>10</v>
      </c>
      <c r="S12" s="9">
        <v>52885</v>
      </c>
      <c r="T12" s="9">
        <f t="shared" si="2"/>
        <v>9736.1285000000007</v>
      </c>
      <c r="U12" s="8"/>
    </row>
    <row r="13" spans="1:21" ht="30.75" thickBot="1" x14ac:dyDescent="0.3">
      <c r="A13" s="23"/>
      <c r="B13" s="23"/>
      <c r="C13" s="23">
        <f>SUM(C6:C12)</f>
        <v>11</v>
      </c>
      <c r="D13" s="23"/>
      <c r="E13" s="73">
        <f>SUM(E6:E12)</f>
        <v>11292.188600000001</v>
      </c>
      <c r="F13" s="73">
        <f>SUM(F12)</f>
        <v>9076.1579999999994</v>
      </c>
      <c r="I13" s="87"/>
      <c r="J13" s="7" t="s">
        <v>11</v>
      </c>
      <c r="K13" s="8">
        <v>6</v>
      </c>
      <c r="L13" s="9">
        <v>39800</v>
      </c>
      <c r="M13" s="9">
        <f t="shared" si="1"/>
        <v>7470.46</v>
      </c>
      <c r="N13" s="8"/>
      <c r="P13" s="87"/>
      <c r="Q13" s="7" t="s">
        <v>9</v>
      </c>
      <c r="R13" s="8">
        <v>3</v>
      </c>
      <c r="S13" s="9">
        <v>8600</v>
      </c>
      <c r="T13" s="9">
        <f t="shared" si="2"/>
        <v>1583.2600000000002</v>
      </c>
      <c r="U13" s="8"/>
    </row>
    <row r="14" spans="1:21" ht="15.75" thickBot="1" x14ac:dyDescent="0.3">
      <c r="I14" s="87"/>
      <c r="J14" s="7" t="s">
        <v>12</v>
      </c>
      <c r="K14" s="8">
        <v>1</v>
      </c>
      <c r="L14" s="9">
        <v>4500</v>
      </c>
      <c r="M14" s="9">
        <f t="shared" si="1"/>
        <v>844.65</v>
      </c>
      <c r="N14" s="24"/>
      <c r="P14" s="87"/>
      <c r="Q14" s="7" t="s">
        <v>10</v>
      </c>
      <c r="R14" s="8">
        <v>1</v>
      </c>
      <c r="S14" s="9">
        <v>5405</v>
      </c>
      <c r="T14" s="9">
        <f t="shared" si="2"/>
        <v>995.06050000000005</v>
      </c>
      <c r="U14" s="8"/>
    </row>
    <row r="15" spans="1:21" ht="15.75" thickBot="1" x14ac:dyDescent="0.3">
      <c r="I15" s="23"/>
      <c r="J15" s="7" t="s">
        <v>13</v>
      </c>
      <c r="K15" s="8">
        <v>3</v>
      </c>
      <c r="L15" s="9">
        <v>17200</v>
      </c>
      <c r="M15" s="9">
        <f t="shared" si="1"/>
        <v>3228.44</v>
      </c>
      <c r="N15" s="16">
        <f>SUM(M6:M15)</f>
        <v>40867.921000000009</v>
      </c>
      <c r="P15" s="88"/>
      <c r="Q15" s="7" t="s">
        <v>11</v>
      </c>
      <c r="R15" s="8">
        <v>2</v>
      </c>
      <c r="S15" s="9">
        <v>7460</v>
      </c>
      <c r="T15" s="9">
        <f t="shared" si="2"/>
        <v>1373.3860000000002</v>
      </c>
      <c r="U15" s="16">
        <f>SUM(T6:T15)</f>
        <v>27622.364000000001</v>
      </c>
    </row>
    <row r="16" spans="1:21" ht="15.75" thickBot="1" x14ac:dyDescent="0.3">
      <c r="I16" s="10" t="s">
        <v>14</v>
      </c>
      <c r="J16" s="7" t="s">
        <v>15</v>
      </c>
      <c r="K16" s="8">
        <v>2</v>
      </c>
      <c r="L16" s="9">
        <v>12000</v>
      </c>
      <c r="M16" s="9">
        <f t="shared" si="1"/>
        <v>2252.4</v>
      </c>
      <c r="N16" s="16">
        <f>M16</f>
        <v>2252.4</v>
      </c>
      <c r="P16" s="86" t="s">
        <v>14</v>
      </c>
      <c r="Q16" s="7" t="s">
        <v>28</v>
      </c>
      <c r="R16" s="8">
        <v>6</v>
      </c>
      <c r="S16" s="9">
        <v>38065</v>
      </c>
      <c r="T16" s="9">
        <f t="shared" si="2"/>
        <v>7007.7665000000006</v>
      </c>
      <c r="U16" s="17"/>
    </row>
    <row r="17" spans="1:21" ht="15.75" thickBot="1" x14ac:dyDescent="0.3">
      <c r="I17" s="10" t="s">
        <v>16</v>
      </c>
      <c r="J17" s="7" t="s">
        <v>17</v>
      </c>
      <c r="K17" s="8">
        <v>1</v>
      </c>
      <c r="L17" s="9">
        <v>3500</v>
      </c>
      <c r="M17" s="9">
        <f t="shared" si="1"/>
        <v>656.95</v>
      </c>
      <c r="N17" s="16">
        <f>M17</f>
        <v>656.95</v>
      </c>
      <c r="P17" s="87"/>
      <c r="Q17" s="7" t="s">
        <v>15</v>
      </c>
      <c r="R17" s="8">
        <v>1</v>
      </c>
      <c r="S17" s="9">
        <v>3550</v>
      </c>
      <c r="T17" s="9">
        <f t="shared" si="2"/>
        <v>653.55500000000006</v>
      </c>
      <c r="U17" s="17"/>
    </row>
    <row r="18" spans="1:21" ht="15.75" thickBot="1" x14ac:dyDescent="0.3">
      <c r="I18" s="10" t="s">
        <v>18</v>
      </c>
      <c r="J18" s="7" t="s">
        <v>19</v>
      </c>
      <c r="K18" s="8">
        <v>4</v>
      </c>
      <c r="L18" s="9">
        <v>15700</v>
      </c>
      <c r="M18" s="9">
        <f t="shared" si="1"/>
        <v>2946.89</v>
      </c>
      <c r="N18" s="16">
        <f>M18</f>
        <v>2946.89</v>
      </c>
      <c r="P18" s="87"/>
      <c r="Q18" s="7"/>
      <c r="R18" s="8"/>
      <c r="S18" s="9"/>
      <c r="T18" s="9"/>
      <c r="U18" s="17"/>
    </row>
    <row r="19" spans="1:21" ht="15.75" thickBot="1" x14ac:dyDescent="0.3">
      <c r="I19" s="95" t="s">
        <v>20</v>
      </c>
      <c r="J19" s="96"/>
      <c r="K19" s="11">
        <f>SUM(K6:K18)</f>
        <v>42</v>
      </c>
      <c r="L19" s="12">
        <v>248930</v>
      </c>
      <c r="M19" s="12">
        <f>SUM(M6:M18)</f>
        <v>46724.161000000007</v>
      </c>
      <c r="N19" s="16">
        <f>SUM(N15:N18)</f>
        <v>46724.161000000007</v>
      </c>
      <c r="P19" s="87"/>
      <c r="Q19" s="7" t="s">
        <v>29</v>
      </c>
      <c r="R19" s="8">
        <v>1</v>
      </c>
      <c r="S19" s="9">
        <v>3990</v>
      </c>
      <c r="T19" s="9">
        <f t="shared" si="2"/>
        <v>734.55900000000008</v>
      </c>
      <c r="U19" s="17"/>
    </row>
    <row r="20" spans="1:21" ht="15.75" thickBot="1" x14ac:dyDescent="0.3">
      <c r="P20" s="87"/>
      <c r="Q20" s="7" t="s">
        <v>30</v>
      </c>
      <c r="R20" s="8">
        <v>2</v>
      </c>
      <c r="S20" s="9">
        <v>12570</v>
      </c>
      <c r="T20" s="9">
        <f t="shared" si="2"/>
        <v>2314.1370000000002</v>
      </c>
      <c r="U20" s="17"/>
    </row>
    <row r="21" spans="1:21" ht="16.5" thickBot="1" x14ac:dyDescent="0.3">
      <c r="A21" s="65" t="s">
        <v>67</v>
      </c>
      <c r="B21" s="65" t="s">
        <v>54</v>
      </c>
      <c r="C21" s="65">
        <v>0.1867</v>
      </c>
      <c r="I21" s="65" t="s">
        <v>89</v>
      </c>
      <c r="J21" s="65" t="s">
        <v>54</v>
      </c>
      <c r="K21" s="65">
        <v>0.1867</v>
      </c>
      <c r="P21" s="87"/>
      <c r="Q21" s="7" t="s">
        <v>31</v>
      </c>
      <c r="R21" s="8">
        <v>4</v>
      </c>
      <c r="S21" s="9">
        <v>35200</v>
      </c>
      <c r="T21" s="9">
        <f t="shared" si="2"/>
        <v>6480.3200000000006</v>
      </c>
      <c r="U21" s="17"/>
    </row>
    <row r="22" spans="1:21" ht="46.5" customHeight="1" thickBot="1" x14ac:dyDescent="0.3">
      <c r="A22" s="37" t="s">
        <v>1</v>
      </c>
      <c r="B22" s="38" t="s">
        <v>2</v>
      </c>
      <c r="C22" s="38" t="s">
        <v>68</v>
      </c>
      <c r="D22" s="89" t="s">
        <v>57</v>
      </c>
      <c r="E22" s="90"/>
      <c r="F22" s="91"/>
      <c r="I22" s="37" t="s">
        <v>1</v>
      </c>
      <c r="J22" s="38" t="s">
        <v>2</v>
      </c>
      <c r="K22" s="38" t="s">
        <v>68</v>
      </c>
      <c r="L22" s="89" t="s">
        <v>88</v>
      </c>
      <c r="M22" s="90"/>
      <c r="N22" s="91"/>
      <c r="P22" s="87"/>
      <c r="Q22" s="7" t="s">
        <v>32</v>
      </c>
      <c r="R22" s="8">
        <v>1</v>
      </c>
      <c r="S22" s="9">
        <v>12240</v>
      </c>
      <c r="T22" s="9">
        <f t="shared" si="2"/>
        <v>2253.384</v>
      </c>
      <c r="U22" s="17"/>
    </row>
    <row r="23" spans="1:21" ht="29.25" customHeight="1" thickBot="1" x14ac:dyDescent="0.3">
      <c r="A23" s="62"/>
      <c r="B23" s="63"/>
      <c r="C23" s="63"/>
      <c r="D23" s="38" t="s">
        <v>80</v>
      </c>
      <c r="E23" s="38" t="s">
        <v>53</v>
      </c>
      <c r="F23" s="38" t="s">
        <v>55</v>
      </c>
      <c r="I23" s="37"/>
      <c r="J23" s="38"/>
      <c r="K23" s="38"/>
      <c r="L23" s="38" t="s">
        <v>52</v>
      </c>
      <c r="M23" s="38" t="s">
        <v>53</v>
      </c>
      <c r="N23" s="38" t="s">
        <v>55</v>
      </c>
      <c r="P23" s="87"/>
      <c r="Q23" s="7" t="s">
        <v>33</v>
      </c>
      <c r="R23" s="8">
        <v>2</v>
      </c>
      <c r="S23" s="9">
        <v>11120</v>
      </c>
      <c r="T23" s="9">
        <f t="shared" si="2"/>
        <v>2047.1920000000002</v>
      </c>
      <c r="U23" s="17"/>
    </row>
    <row r="24" spans="1:21" ht="30.75" thickBot="1" x14ac:dyDescent="0.3">
      <c r="A24" s="39" t="s">
        <v>37</v>
      </c>
      <c r="B24" s="40" t="s">
        <v>69</v>
      </c>
      <c r="C24" s="41">
        <v>1</v>
      </c>
      <c r="D24" s="41">
        <v>9837</v>
      </c>
      <c r="E24" s="56">
        <f>D24*$C$21</f>
        <v>1836.5679</v>
      </c>
      <c r="F24" s="57">
        <f>E24</f>
        <v>1836.5679</v>
      </c>
      <c r="I24" s="67" t="s">
        <v>86</v>
      </c>
      <c r="J24" s="40" t="s">
        <v>87</v>
      </c>
      <c r="K24" s="41">
        <v>1</v>
      </c>
      <c r="L24" s="44">
        <v>14580</v>
      </c>
      <c r="M24" s="44">
        <f>L24*$K$21</f>
        <v>2722.0860000000002</v>
      </c>
      <c r="N24" s="45">
        <f>M24</f>
        <v>2722.0860000000002</v>
      </c>
      <c r="P24" s="87"/>
      <c r="Q24" s="7" t="s">
        <v>34</v>
      </c>
      <c r="R24" s="8">
        <v>1</v>
      </c>
      <c r="S24" s="9">
        <v>6860</v>
      </c>
      <c r="T24" s="9">
        <f t="shared" si="2"/>
        <v>1262.9260000000002</v>
      </c>
      <c r="U24" s="17"/>
    </row>
    <row r="25" spans="1:21" ht="15.75" customHeight="1" thickBot="1" x14ac:dyDescent="0.3">
      <c r="A25" s="76" t="s">
        <v>70</v>
      </c>
      <c r="B25" s="40" t="s">
        <v>71</v>
      </c>
      <c r="C25" s="41">
        <v>1</v>
      </c>
      <c r="D25" s="41">
        <v>9837</v>
      </c>
      <c r="E25" s="56">
        <f t="shared" ref="E25:E44" si="3">D25*$C$21</f>
        <v>1836.5679</v>
      </c>
      <c r="F25" s="42"/>
      <c r="I25" s="67" t="s">
        <v>70</v>
      </c>
      <c r="J25" s="40" t="s">
        <v>73</v>
      </c>
      <c r="K25" s="41">
        <v>1</v>
      </c>
      <c r="L25" s="44">
        <v>5647</v>
      </c>
      <c r="M25" s="44">
        <f t="shared" ref="M25:M32" si="4">L25*$K$21</f>
        <v>1054.2949000000001</v>
      </c>
      <c r="N25" s="45">
        <f>M25</f>
        <v>1054.2949000000001</v>
      </c>
      <c r="P25" s="87"/>
      <c r="Q25" s="7" t="s">
        <v>35</v>
      </c>
      <c r="R25" s="8">
        <v>2</v>
      </c>
      <c r="S25" s="9">
        <v>8880</v>
      </c>
      <c r="T25" s="9">
        <f t="shared" si="2"/>
        <v>1634.8080000000002</v>
      </c>
      <c r="U25" s="17"/>
    </row>
    <row r="26" spans="1:21" ht="30.75" thickBot="1" x14ac:dyDescent="0.3">
      <c r="A26" s="77"/>
      <c r="B26" s="40" t="s">
        <v>72</v>
      </c>
      <c r="C26" s="41">
        <v>1</v>
      </c>
      <c r="D26" s="43">
        <v>9837</v>
      </c>
      <c r="E26" s="56">
        <f t="shared" si="3"/>
        <v>1836.5679</v>
      </c>
      <c r="F26" s="42"/>
      <c r="I26" s="68"/>
      <c r="J26" s="40" t="s">
        <v>11</v>
      </c>
      <c r="K26" s="41">
        <v>4</v>
      </c>
      <c r="L26" s="44">
        <v>28959</v>
      </c>
      <c r="M26" s="44">
        <f t="shared" si="4"/>
        <v>5406.6453000000001</v>
      </c>
      <c r="N26" s="41"/>
      <c r="P26" s="88"/>
      <c r="Q26" s="7" t="s">
        <v>36</v>
      </c>
      <c r="R26" s="8">
        <v>1</v>
      </c>
      <c r="S26" s="9">
        <v>3700</v>
      </c>
      <c r="T26" s="9">
        <f t="shared" si="2"/>
        <v>681.17000000000007</v>
      </c>
      <c r="U26" s="16">
        <f>SUM(T16:T26)</f>
        <v>25069.817499999997</v>
      </c>
    </row>
    <row r="27" spans="1:21" ht="30.75" thickBot="1" x14ac:dyDescent="0.3">
      <c r="A27" s="77"/>
      <c r="B27" s="40" t="s">
        <v>73</v>
      </c>
      <c r="C27" s="41">
        <v>3</v>
      </c>
      <c r="D27" s="44">
        <v>32243</v>
      </c>
      <c r="E27" s="56">
        <f t="shared" si="3"/>
        <v>6019.7681000000002</v>
      </c>
      <c r="F27" s="42"/>
      <c r="I27" s="68" t="s">
        <v>0</v>
      </c>
      <c r="J27" s="40" t="s">
        <v>10</v>
      </c>
      <c r="K27" s="41">
        <v>1</v>
      </c>
      <c r="L27" s="44">
        <v>4147</v>
      </c>
      <c r="M27" s="44">
        <f t="shared" si="4"/>
        <v>774.24490000000003</v>
      </c>
      <c r="N27" s="41"/>
      <c r="P27" s="10" t="s">
        <v>37</v>
      </c>
      <c r="Q27" s="7" t="s">
        <v>38</v>
      </c>
      <c r="R27" s="8">
        <v>1</v>
      </c>
      <c r="S27" s="9">
        <v>8070</v>
      </c>
      <c r="T27" s="9">
        <f t="shared" si="2"/>
        <v>1485.6870000000001</v>
      </c>
      <c r="U27" s="16">
        <f>T27</f>
        <v>1485.6870000000001</v>
      </c>
    </row>
    <row r="28" spans="1:21" ht="15.75" thickBot="1" x14ac:dyDescent="0.3">
      <c r="A28" s="78"/>
      <c r="B28" s="40" t="s">
        <v>74</v>
      </c>
      <c r="C28" s="41">
        <v>2</v>
      </c>
      <c r="D28" s="44">
        <v>16394</v>
      </c>
      <c r="E28" s="56">
        <f t="shared" si="3"/>
        <v>3060.7598000000003</v>
      </c>
      <c r="F28" s="45">
        <f>SUM(E25:E28)</f>
        <v>12753.663700000001</v>
      </c>
      <c r="I28" s="69"/>
      <c r="J28" s="40" t="s">
        <v>9</v>
      </c>
      <c r="K28" s="41">
        <v>3</v>
      </c>
      <c r="L28" s="44">
        <v>23328</v>
      </c>
      <c r="M28" s="44">
        <f t="shared" si="4"/>
        <v>4355.3375999999998</v>
      </c>
      <c r="N28" s="41"/>
      <c r="P28" s="10" t="s">
        <v>18</v>
      </c>
      <c r="Q28" s="7" t="s">
        <v>39</v>
      </c>
      <c r="R28" s="8">
        <v>1</v>
      </c>
      <c r="S28" s="9">
        <v>5460</v>
      </c>
      <c r="T28" s="9">
        <f t="shared" si="2"/>
        <v>1005.186</v>
      </c>
      <c r="U28" s="16">
        <f>T28</f>
        <v>1005.186</v>
      </c>
    </row>
    <row r="29" spans="1:21" ht="30.75" thickBot="1" x14ac:dyDescent="0.3">
      <c r="A29" s="76" t="s">
        <v>0</v>
      </c>
      <c r="B29" s="58" t="s">
        <v>11</v>
      </c>
      <c r="C29" s="59">
        <v>1</v>
      </c>
      <c r="D29" s="9">
        <v>5465</v>
      </c>
      <c r="E29" s="60">
        <f t="shared" si="3"/>
        <v>1020.3155</v>
      </c>
      <c r="F29" s="60"/>
      <c r="I29" s="69"/>
      <c r="J29" s="40" t="s">
        <v>8</v>
      </c>
      <c r="K29" s="41">
        <v>15</v>
      </c>
      <c r="L29" s="44">
        <v>99630</v>
      </c>
      <c r="M29" s="44">
        <f t="shared" si="4"/>
        <v>18600.921000000002</v>
      </c>
      <c r="N29" s="41"/>
      <c r="P29" s="10" t="s">
        <v>40</v>
      </c>
      <c r="Q29" s="7" t="s">
        <v>41</v>
      </c>
      <c r="R29" s="8">
        <v>1</v>
      </c>
      <c r="S29" s="9">
        <v>7020</v>
      </c>
      <c r="T29" s="9">
        <f>S29*$R$3</f>
        <v>1292.3820000000001</v>
      </c>
      <c r="U29" s="16">
        <f>T29</f>
        <v>1292.3820000000001</v>
      </c>
    </row>
    <row r="30" spans="1:21" ht="15.75" thickBot="1" x14ac:dyDescent="0.3">
      <c r="A30" s="77"/>
      <c r="B30" s="46" t="s">
        <v>10</v>
      </c>
      <c r="C30" s="41">
        <v>1</v>
      </c>
      <c r="D30" s="47">
        <v>5760</v>
      </c>
      <c r="E30" s="56">
        <f t="shared" si="3"/>
        <v>1075.3920000000001</v>
      </c>
      <c r="F30" s="48"/>
      <c r="I30" s="69"/>
      <c r="J30" s="40" t="s">
        <v>7</v>
      </c>
      <c r="K30" s="41">
        <v>2</v>
      </c>
      <c r="L30" s="44">
        <v>12960</v>
      </c>
      <c r="M30" s="44">
        <f t="shared" si="4"/>
        <v>2419.6320000000001</v>
      </c>
      <c r="N30" s="41"/>
      <c r="P30" s="92" t="s">
        <v>20</v>
      </c>
      <c r="Q30" s="93"/>
      <c r="R30" s="18">
        <f>SUM(R6:R29)</f>
        <v>52</v>
      </c>
      <c r="S30" s="12">
        <f>SUM(S6:S29)</f>
        <v>306765</v>
      </c>
      <c r="T30" s="12">
        <f>SUM(T6:T29)</f>
        <v>56475.436499999996</v>
      </c>
      <c r="U30" s="16">
        <f>SUM(U15:U29)</f>
        <v>56475.436499999996</v>
      </c>
    </row>
    <row r="31" spans="1:21" ht="15.75" thickBot="1" x14ac:dyDescent="0.3">
      <c r="A31" s="77"/>
      <c r="B31" s="46" t="s">
        <v>9</v>
      </c>
      <c r="C31" s="41">
        <v>2</v>
      </c>
      <c r="D31" s="47">
        <v>9720</v>
      </c>
      <c r="E31" s="56">
        <f t="shared" si="3"/>
        <v>1814.7240000000002</v>
      </c>
      <c r="F31" s="48"/>
      <c r="I31" s="50"/>
      <c r="J31" s="40" t="s">
        <v>26</v>
      </c>
      <c r="K31" s="41">
        <v>1</v>
      </c>
      <c r="L31" s="44">
        <v>7795</v>
      </c>
      <c r="M31" s="44">
        <f t="shared" si="4"/>
        <v>1455.3265000000001</v>
      </c>
      <c r="N31" s="45">
        <f>SUM(M26:M31)</f>
        <v>33012.107300000003</v>
      </c>
    </row>
    <row r="32" spans="1:21" ht="15.75" thickBot="1" x14ac:dyDescent="0.3">
      <c r="A32" s="77"/>
      <c r="B32" s="46" t="s">
        <v>8</v>
      </c>
      <c r="C32" s="41">
        <v>12</v>
      </c>
      <c r="D32" s="47">
        <v>66825</v>
      </c>
      <c r="E32" s="56">
        <f t="shared" si="3"/>
        <v>12476.227500000001</v>
      </c>
      <c r="F32" s="48"/>
      <c r="I32" s="67" t="s">
        <v>14</v>
      </c>
      <c r="J32" s="40" t="s">
        <v>78</v>
      </c>
      <c r="K32" s="41">
        <v>1</v>
      </c>
      <c r="L32" s="44">
        <v>14580</v>
      </c>
      <c r="M32" s="44">
        <f t="shared" si="4"/>
        <v>2722.0860000000002</v>
      </c>
      <c r="N32" s="45">
        <f>M32</f>
        <v>2722.0860000000002</v>
      </c>
    </row>
    <row r="33" spans="1:14" ht="15.75" thickBot="1" x14ac:dyDescent="0.3">
      <c r="A33" s="77"/>
      <c r="B33" s="46" t="s">
        <v>7</v>
      </c>
      <c r="C33" s="41">
        <v>2</v>
      </c>
      <c r="D33" s="47">
        <v>10800</v>
      </c>
      <c r="E33" s="56">
        <f t="shared" si="3"/>
        <v>2016.3600000000001</v>
      </c>
      <c r="F33" s="48"/>
      <c r="I33" s="81" t="s">
        <v>20</v>
      </c>
      <c r="J33" s="82"/>
      <c r="K33" s="70">
        <v>29</v>
      </c>
      <c r="L33" s="52">
        <f>SUM(L24:L32)</f>
        <v>211626</v>
      </c>
      <c r="M33" s="71">
        <f>SUM(M24:M32)</f>
        <v>39510.574200000003</v>
      </c>
      <c r="N33" s="71">
        <f>SUM(N24:N32)</f>
        <v>39510.57420000001</v>
      </c>
    </row>
    <row r="34" spans="1:14" ht="15.75" thickBot="1" x14ac:dyDescent="0.3">
      <c r="A34" s="77"/>
      <c r="B34" s="46" t="s">
        <v>26</v>
      </c>
      <c r="C34" s="41">
        <v>2</v>
      </c>
      <c r="D34" s="47">
        <v>10800</v>
      </c>
      <c r="E34" s="56">
        <f t="shared" si="3"/>
        <v>2016.3600000000001</v>
      </c>
      <c r="F34" s="48"/>
      <c r="N34" s="20"/>
    </row>
    <row r="35" spans="1:14" ht="15.75" thickBot="1" x14ac:dyDescent="0.3">
      <c r="A35" s="77"/>
      <c r="B35" s="46" t="s">
        <v>5</v>
      </c>
      <c r="C35" s="41">
        <v>8</v>
      </c>
      <c r="D35" s="47">
        <v>36720</v>
      </c>
      <c r="E35" s="56">
        <f t="shared" si="3"/>
        <v>6855.6239999999998</v>
      </c>
      <c r="F35" s="48"/>
    </row>
    <row r="36" spans="1:14" ht="15.75" thickBot="1" x14ac:dyDescent="0.3">
      <c r="A36" s="78"/>
      <c r="B36" s="46" t="s">
        <v>4</v>
      </c>
      <c r="C36" s="41">
        <v>1</v>
      </c>
      <c r="D36" s="47">
        <v>13608</v>
      </c>
      <c r="E36" s="56">
        <f t="shared" si="3"/>
        <v>2540.6136000000001</v>
      </c>
      <c r="F36" s="61">
        <f>SUM(E29:E36)</f>
        <v>29815.616600000001</v>
      </c>
    </row>
    <row r="37" spans="1:14" ht="15.75" thickBot="1" x14ac:dyDescent="0.3">
      <c r="A37" s="51" t="s">
        <v>75</v>
      </c>
      <c r="B37" s="40" t="s">
        <v>76</v>
      </c>
      <c r="C37" s="41">
        <v>1</v>
      </c>
      <c r="D37" s="47">
        <v>3888</v>
      </c>
      <c r="E37" s="56">
        <f t="shared" si="3"/>
        <v>725.88959999999997</v>
      </c>
      <c r="F37" s="61">
        <f>E37</f>
        <v>725.88959999999997</v>
      </c>
    </row>
    <row r="38" spans="1:14" ht="15.75" thickBot="1" x14ac:dyDescent="0.3">
      <c r="A38" s="51" t="s">
        <v>14</v>
      </c>
      <c r="B38" s="40" t="s">
        <v>28</v>
      </c>
      <c r="C38" s="41">
        <v>2</v>
      </c>
      <c r="D38" s="47">
        <v>9108</v>
      </c>
      <c r="E38" s="56">
        <f t="shared" si="3"/>
        <v>1700.4636</v>
      </c>
      <c r="F38" s="53"/>
    </row>
    <row r="39" spans="1:14" ht="15.75" thickBot="1" x14ac:dyDescent="0.3">
      <c r="A39" s="76"/>
      <c r="B39" s="40" t="s">
        <v>43</v>
      </c>
      <c r="C39" s="41">
        <v>2</v>
      </c>
      <c r="D39" s="47">
        <v>16788</v>
      </c>
      <c r="E39" s="56">
        <f t="shared" si="3"/>
        <v>3134.3196000000003</v>
      </c>
      <c r="F39" s="53"/>
    </row>
    <row r="40" spans="1:14" ht="15.75" thickBot="1" x14ac:dyDescent="0.3">
      <c r="A40" s="77"/>
      <c r="B40" s="40" t="s">
        <v>15</v>
      </c>
      <c r="C40" s="41">
        <v>3</v>
      </c>
      <c r="D40" s="47">
        <v>13662</v>
      </c>
      <c r="E40" s="56">
        <f t="shared" si="3"/>
        <v>2550.6954000000001</v>
      </c>
      <c r="F40" s="53"/>
    </row>
    <row r="41" spans="1:14" ht="15.75" thickBot="1" x14ac:dyDescent="0.3">
      <c r="A41" s="77"/>
      <c r="B41" s="40" t="s">
        <v>77</v>
      </c>
      <c r="C41" s="41">
        <v>1</v>
      </c>
      <c r="D41" s="47">
        <v>4554</v>
      </c>
      <c r="E41" s="56">
        <f t="shared" si="3"/>
        <v>850.23180000000002</v>
      </c>
      <c r="F41" s="53"/>
    </row>
    <row r="42" spans="1:14" ht="15.75" thickBot="1" x14ac:dyDescent="0.3">
      <c r="A42" s="77"/>
      <c r="B42" s="40" t="s">
        <v>78</v>
      </c>
      <c r="C42" s="41">
        <v>1</v>
      </c>
      <c r="D42" s="47">
        <v>8197</v>
      </c>
      <c r="E42" s="56">
        <f t="shared" si="3"/>
        <v>1530.3799000000001</v>
      </c>
      <c r="F42" s="53"/>
    </row>
    <row r="43" spans="1:14" ht="15.75" thickBot="1" x14ac:dyDescent="0.3">
      <c r="A43" s="77"/>
      <c r="B43" s="40" t="s">
        <v>31</v>
      </c>
      <c r="C43" s="41">
        <v>1</v>
      </c>
      <c r="D43" s="47">
        <v>6831</v>
      </c>
      <c r="E43" s="56">
        <f t="shared" si="3"/>
        <v>1275.3477</v>
      </c>
      <c r="F43" s="53"/>
    </row>
    <row r="44" spans="1:14" ht="15.75" thickBot="1" x14ac:dyDescent="0.3">
      <c r="A44" s="78"/>
      <c r="B44" s="40" t="s">
        <v>79</v>
      </c>
      <c r="C44" s="41">
        <v>1</v>
      </c>
      <c r="D44" s="47">
        <v>7241</v>
      </c>
      <c r="E44" s="56">
        <f t="shared" si="3"/>
        <v>1351.8947000000001</v>
      </c>
      <c r="F44" s="52">
        <f>SUM(E38:E44)</f>
        <v>12393.332700000001</v>
      </c>
    </row>
    <row r="45" spans="1:14" ht="15.75" thickBot="1" x14ac:dyDescent="0.3">
      <c r="A45" s="79" t="s">
        <v>20</v>
      </c>
      <c r="B45" s="80"/>
      <c r="C45" s="54">
        <v>49</v>
      </c>
      <c r="D45" s="49"/>
      <c r="E45" s="72">
        <f>SUM(E24:E44)</f>
        <v>57525.070499999994</v>
      </c>
      <c r="F45" s="55">
        <f>SUM(F44,F37,F36,F28,F24)</f>
        <v>57525.070500000009</v>
      </c>
    </row>
  </sheetData>
  <mergeCells count="16">
    <mergeCell ref="P30:Q30"/>
    <mergeCell ref="L4:N4"/>
    <mergeCell ref="D4:F4"/>
    <mergeCell ref="I5:I14"/>
    <mergeCell ref="I19:J19"/>
    <mergeCell ref="S4:U4"/>
    <mergeCell ref="P6:P15"/>
    <mergeCell ref="P16:P26"/>
    <mergeCell ref="A7:A12"/>
    <mergeCell ref="D22:F22"/>
    <mergeCell ref="L22:N22"/>
    <mergeCell ref="A25:A28"/>
    <mergeCell ref="A29:A36"/>
    <mergeCell ref="A39:A44"/>
    <mergeCell ref="A45:B45"/>
    <mergeCell ref="I33:J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37" workbookViewId="0">
      <selection activeCell="H19" sqref="H19"/>
    </sheetView>
  </sheetViews>
  <sheetFormatPr defaultRowHeight="15" x14ac:dyDescent="0.25"/>
  <cols>
    <col min="1" max="1" width="19.42578125" customWidth="1"/>
    <col min="4" max="4" width="10.5703125" bestFit="1" customWidth="1"/>
    <col min="6" max="8" width="9.85546875" customWidth="1"/>
    <col min="9" max="9" width="12.5703125" customWidth="1"/>
  </cols>
  <sheetData>
    <row r="1" spans="1:9" ht="21" customHeight="1" x14ac:dyDescent="0.25"/>
    <row r="2" spans="1:9" ht="21" customHeight="1" thickBot="1" x14ac:dyDescent="0.35">
      <c r="A2" s="31" t="s">
        <v>2</v>
      </c>
      <c r="B2" s="31"/>
      <c r="C2" s="32"/>
      <c r="D2" s="32" t="s">
        <v>44</v>
      </c>
      <c r="E2" s="32" t="s">
        <v>45</v>
      </c>
      <c r="F2" s="32" t="s">
        <v>46</v>
      </c>
      <c r="G2" s="32" t="s">
        <v>81</v>
      </c>
      <c r="H2" s="32" t="s">
        <v>82</v>
      </c>
      <c r="I2" s="33" t="s">
        <v>61</v>
      </c>
    </row>
    <row r="3" spans="1:9" ht="21" customHeight="1" x14ac:dyDescent="0.3">
      <c r="A3" s="34" t="s">
        <v>50</v>
      </c>
      <c r="B3" s="35"/>
      <c r="C3" s="36"/>
      <c r="D3" s="36">
        <v>0.1847</v>
      </c>
      <c r="E3" s="36">
        <v>0.18770000000000001</v>
      </c>
      <c r="F3" s="36">
        <v>0.18410000000000001</v>
      </c>
      <c r="G3" s="36">
        <v>0.1867</v>
      </c>
      <c r="H3" s="36">
        <v>0.1867</v>
      </c>
      <c r="I3" s="21"/>
    </row>
    <row r="4" spans="1:9" ht="21" customHeight="1" x14ac:dyDescent="0.3">
      <c r="A4" s="66" t="s">
        <v>0</v>
      </c>
      <c r="B4" s="35"/>
      <c r="C4" s="36"/>
      <c r="D4" s="36"/>
      <c r="E4" s="36"/>
      <c r="F4" s="36"/>
      <c r="G4" s="36"/>
      <c r="H4" s="36"/>
      <c r="I4" s="21"/>
    </row>
    <row r="5" spans="1:9" ht="21" customHeight="1" x14ac:dyDescent="0.25">
      <c r="A5" t="s">
        <v>62</v>
      </c>
      <c r="D5" s="3"/>
      <c r="E5" s="20">
        <f>'FalG 2 - FalG 6'!M6</f>
        <v>549.96100000000001</v>
      </c>
      <c r="F5" s="20">
        <f>'FalG 2 - FalG 6'!T6</f>
        <v>1424.0135</v>
      </c>
      <c r="G5" s="20">
        <f>'FalG 2 - FalG 6'!E36</f>
        <v>2540.6136000000001</v>
      </c>
      <c r="H5" s="20"/>
      <c r="I5" s="4">
        <f>SUM(C5:H5)</f>
        <v>4514.5880999999999</v>
      </c>
    </row>
    <row r="6" spans="1:9" ht="21" customHeight="1" x14ac:dyDescent="0.25">
      <c r="A6" t="s">
        <v>63</v>
      </c>
      <c r="D6" s="3"/>
      <c r="E6" s="20"/>
      <c r="F6" s="20">
        <f>'FalG 2 - FalG 6'!T7</f>
        <v>3925.0120000000002</v>
      </c>
      <c r="G6" s="20"/>
      <c r="H6" s="20"/>
      <c r="I6" s="4">
        <f t="shared" ref="I6:I45" si="0">SUM(C6:H6)</f>
        <v>3925.0120000000002</v>
      </c>
    </row>
    <row r="7" spans="1:9" ht="21" customHeight="1" x14ac:dyDescent="0.25">
      <c r="A7" t="s">
        <v>5</v>
      </c>
      <c r="D7" s="3"/>
      <c r="E7" s="20">
        <f>'FalG 2 - FalG 6'!M7</f>
        <v>3003.2000000000003</v>
      </c>
      <c r="F7" s="20">
        <f>'FalG 2 - FalG 6'!T8</f>
        <v>3174.8045000000002</v>
      </c>
      <c r="G7" s="20">
        <f>'FalG 2 - FalG 6'!E35</f>
        <v>6855.6239999999998</v>
      </c>
      <c r="H7" s="20"/>
      <c r="I7" s="4">
        <f t="shared" si="0"/>
        <v>13033.628500000001</v>
      </c>
    </row>
    <row r="8" spans="1:9" ht="21" customHeight="1" x14ac:dyDescent="0.25">
      <c r="A8" t="s">
        <v>6</v>
      </c>
      <c r="D8" s="3"/>
      <c r="E8" s="20">
        <f>'FalG 2 - FalG 6'!M8</f>
        <v>1877</v>
      </c>
      <c r="I8" s="4">
        <f t="shared" si="0"/>
        <v>1877</v>
      </c>
    </row>
    <row r="9" spans="1:9" ht="21" customHeight="1" x14ac:dyDescent="0.25">
      <c r="A9" t="s">
        <v>27</v>
      </c>
      <c r="D9" s="3">
        <f>'FalG 2 - FalG 6'!E9</f>
        <v>748.03499999999997</v>
      </c>
      <c r="E9" s="20">
        <f>'FalG 2 - FalG 6'!M10</f>
        <v>17737.650000000001</v>
      </c>
      <c r="F9" s="20">
        <f>'FalG 2 - FalG 6'!T12</f>
        <v>9736.1285000000007</v>
      </c>
      <c r="G9" s="20">
        <f>'FalG 2 - FalG 6'!E32</f>
        <v>12476.227500000001</v>
      </c>
      <c r="H9" s="20">
        <f>'FalG 2 - FalG 6'!M29</f>
        <v>18600.921000000002</v>
      </c>
      <c r="I9" s="4">
        <f t="shared" si="0"/>
        <v>59298.962000000007</v>
      </c>
    </row>
    <row r="10" spans="1:9" ht="21" customHeight="1" x14ac:dyDescent="0.25">
      <c r="A10" t="s">
        <v>64</v>
      </c>
      <c r="D10" s="3">
        <f>'FalG 2 - FalG 6'!E8</f>
        <v>797.904</v>
      </c>
      <c r="E10" s="20">
        <f>'FalG 2 - FalG 6'!M9</f>
        <v>2533.9500000000003</v>
      </c>
      <c r="F10" s="20">
        <f>'FalG 2 - FalG 6'!T11</f>
        <v>2538.739</v>
      </c>
      <c r="G10" s="20">
        <f>'FalG 2 - FalG 6'!E33</f>
        <v>2016.3600000000001</v>
      </c>
      <c r="H10" s="20">
        <f>'FalG 2 - FalG 6'!M30</f>
        <v>2419.6320000000001</v>
      </c>
      <c r="I10" s="4">
        <f t="shared" si="0"/>
        <v>10306.585000000001</v>
      </c>
    </row>
    <row r="11" spans="1:9" ht="21" customHeight="1" x14ac:dyDescent="0.25">
      <c r="A11" t="s">
        <v>26</v>
      </c>
      <c r="D11" s="3">
        <f>'FalG 2 - FalG 6'!E7</f>
        <v>3058.6320000000001</v>
      </c>
      <c r="F11" s="20">
        <f>'FalG 2 - FalG 6'!T10</f>
        <v>1196.6500000000001</v>
      </c>
      <c r="G11" s="20">
        <f>'FalG 2 - FalG 6'!E34</f>
        <v>2016.3600000000001</v>
      </c>
      <c r="H11" s="20">
        <f>'FalG 2 - FalG 6'!M31</f>
        <v>1455.3265000000001</v>
      </c>
      <c r="I11" s="4">
        <f t="shared" si="0"/>
        <v>7726.9684999999999</v>
      </c>
    </row>
    <row r="12" spans="1:9" ht="21" customHeight="1" x14ac:dyDescent="0.25">
      <c r="A12" t="s">
        <v>65</v>
      </c>
      <c r="D12" s="3"/>
      <c r="E12" s="20"/>
      <c r="F12" s="20">
        <f>'FalG 2 - FalG 6'!T9</f>
        <v>1675.3100000000002</v>
      </c>
      <c r="G12" s="20"/>
      <c r="H12" s="20"/>
      <c r="I12" s="4">
        <f t="shared" si="0"/>
        <v>1675.3100000000002</v>
      </c>
    </row>
    <row r="13" spans="1:9" ht="21" customHeight="1" x14ac:dyDescent="0.25">
      <c r="A13" t="s">
        <v>9</v>
      </c>
      <c r="D13" s="3"/>
      <c r="E13" s="20">
        <f>'FalG 2 - FalG 6'!M11</f>
        <v>3134.59</v>
      </c>
      <c r="F13" s="20">
        <f>'FalG 2 - FalG 6'!T13</f>
        <v>1583.2600000000002</v>
      </c>
      <c r="G13" s="20">
        <f>'FalG 2 - FalG 6'!E31</f>
        <v>1814.7240000000002</v>
      </c>
      <c r="H13" s="20">
        <f>'FalG 2 - FalG 6'!M28</f>
        <v>4355.3375999999998</v>
      </c>
      <c r="I13" s="4">
        <f t="shared" si="0"/>
        <v>10887.911599999999</v>
      </c>
    </row>
    <row r="14" spans="1:9" ht="21" customHeight="1" x14ac:dyDescent="0.25">
      <c r="A14" t="s">
        <v>10</v>
      </c>
      <c r="D14" s="3">
        <f>'FalG 2 - FalG 6'!E10</f>
        <v>1313.2170000000001</v>
      </c>
      <c r="E14" s="20">
        <f>'FalG 2 - FalG 6'!M12</f>
        <v>488.02000000000004</v>
      </c>
      <c r="F14" s="20">
        <f>'FalG 2 - FalG 6'!T14</f>
        <v>995.06050000000005</v>
      </c>
      <c r="G14" s="20">
        <f>'FalG 2 - FalG 6'!E30</f>
        <v>1075.3920000000001</v>
      </c>
      <c r="H14" s="20">
        <f>'FalG 2 - FalG 6'!M27</f>
        <v>774.24490000000003</v>
      </c>
      <c r="I14" s="4">
        <f t="shared" si="0"/>
        <v>4645.9344000000001</v>
      </c>
    </row>
    <row r="15" spans="1:9" ht="21" customHeight="1" x14ac:dyDescent="0.25">
      <c r="A15" t="s">
        <v>11</v>
      </c>
      <c r="D15" s="3">
        <f>'FalG 2 - FalG 6'!E11</f>
        <v>664.92</v>
      </c>
      <c r="E15" s="20">
        <f>'FalG 2 - FalG 6'!M13</f>
        <v>7470.46</v>
      </c>
      <c r="F15" s="20">
        <f>'FalG 2 - FalG 6'!T15</f>
        <v>1373.3860000000002</v>
      </c>
      <c r="G15" s="20">
        <f>'FalG 2 - FalG 6'!E29</f>
        <v>1020.3155</v>
      </c>
      <c r="H15" s="20">
        <f>'FalG 2 - FalG 6'!M26</f>
        <v>5406.6453000000001</v>
      </c>
      <c r="I15" s="4">
        <f t="shared" si="0"/>
        <v>15935.7268</v>
      </c>
    </row>
    <row r="16" spans="1:9" ht="21" customHeight="1" x14ac:dyDescent="0.25">
      <c r="A16" t="s">
        <v>12</v>
      </c>
      <c r="D16" s="3">
        <f>'FalG 2 - FalG 6'!E12</f>
        <v>2493.4499999999998</v>
      </c>
      <c r="E16" s="20">
        <f>'FalG 2 - FalG 6'!M14</f>
        <v>844.65</v>
      </c>
      <c r="F16" s="20"/>
      <c r="G16" s="20"/>
      <c r="H16" s="20"/>
      <c r="I16" s="4">
        <f t="shared" si="0"/>
        <v>3338.1</v>
      </c>
    </row>
    <row r="17" spans="1:9" ht="21" customHeight="1" x14ac:dyDescent="0.25">
      <c r="A17" t="s">
        <v>13</v>
      </c>
      <c r="D17" s="3"/>
      <c r="E17" s="20">
        <f>'FalG 2 - FalG 6'!M15</f>
        <v>3228.44</v>
      </c>
      <c r="I17" s="4">
        <f t="shared" si="0"/>
        <v>3228.44</v>
      </c>
    </row>
    <row r="18" spans="1:9" ht="21" customHeight="1" x14ac:dyDescent="0.25">
      <c r="D18" s="3"/>
      <c r="I18" s="4">
        <f t="shared" si="0"/>
        <v>0</v>
      </c>
    </row>
    <row r="19" spans="1:9" ht="21" customHeight="1" x14ac:dyDescent="0.25">
      <c r="A19" s="65" t="s">
        <v>59</v>
      </c>
      <c r="D19" s="3"/>
      <c r="I19" s="4">
        <f t="shared" si="0"/>
        <v>0</v>
      </c>
    </row>
    <row r="20" spans="1:9" ht="21" customHeight="1" x14ac:dyDescent="0.25">
      <c r="A20" t="s">
        <v>66</v>
      </c>
      <c r="D20" s="3"/>
      <c r="F20" s="20">
        <f>'FalG 2 - FalG 6'!T16</f>
        <v>7007.7665000000006</v>
      </c>
      <c r="G20" s="20">
        <f>'FalG 2 - FalG 6'!E38</f>
        <v>1700.4636</v>
      </c>
      <c r="H20" s="20"/>
      <c r="I20" s="4">
        <f t="shared" si="0"/>
        <v>8708.2301000000007</v>
      </c>
    </row>
    <row r="21" spans="1:9" ht="21" customHeight="1" x14ac:dyDescent="0.25">
      <c r="A21" t="s">
        <v>47</v>
      </c>
      <c r="D21" s="3">
        <f>'FalG 2 - FalG 6'!E6</f>
        <v>2216.0306</v>
      </c>
      <c r="G21" s="64">
        <f>'FalG 2 - FalG 6'!E39</f>
        <v>3134.3196000000003</v>
      </c>
      <c r="I21" s="4">
        <f t="shared" si="0"/>
        <v>5350.3502000000008</v>
      </c>
    </row>
    <row r="22" spans="1:9" ht="21" customHeight="1" x14ac:dyDescent="0.25">
      <c r="A22" t="s">
        <v>15</v>
      </c>
      <c r="D22" s="3"/>
      <c r="E22" s="20">
        <f>'FalG 2 - FalG 6'!M16</f>
        <v>2252.4</v>
      </c>
      <c r="F22" s="20">
        <f>'FalG 2 - FalG 6'!T17</f>
        <v>653.55500000000006</v>
      </c>
      <c r="G22" s="20">
        <f>'FalG 2 - FalG 6'!E40</f>
        <v>2550.6954000000001</v>
      </c>
      <c r="H22" s="20"/>
      <c r="I22" s="4">
        <f t="shared" si="0"/>
        <v>5456.6504000000004</v>
      </c>
    </row>
    <row r="23" spans="1:9" ht="21" customHeight="1" x14ac:dyDescent="0.25">
      <c r="A23" t="s">
        <v>30</v>
      </c>
      <c r="D23" s="3"/>
      <c r="F23" s="20">
        <f>'FalG 2 - FalG 6'!T20</f>
        <v>2314.1370000000002</v>
      </c>
      <c r="G23" s="20"/>
      <c r="H23" s="20"/>
      <c r="I23" s="4">
        <f t="shared" si="0"/>
        <v>2314.1370000000002</v>
      </c>
    </row>
    <row r="24" spans="1:9" ht="21" customHeight="1" x14ac:dyDescent="0.25">
      <c r="A24" t="s">
        <v>77</v>
      </c>
      <c r="D24" s="3"/>
      <c r="F24" s="20"/>
      <c r="G24" s="20">
        <f>'FalG 2 - FalG 6'!E41</f>
        <v>850.23180000000002</v>
      </c>
      <c r="H24" s="20"/>
      <c r="I24" s="4">
        <f t="shared" si="0"/>
        <v>850.23180000000002</v>
      </c>
    </row>
    <row r="25" spans="1:9" ht="21" customHeight="1" x14ac:dyDescent="0.25">
      <c r="A25" t="s">
        <v>78</v>
      </c>
      <c r="D25" s="3"/>
      <c r="F25" s="20"/>
      <c r="G25" s="20">
        <f>'FalG 2 - FalG 6'!E42</f>
        <v>1530.3799000000001</v>
      </c>
      <c r="H25" s="20">
        <f>'FalG 2 - FalG 6'!M32</f>
        <v>2722.0860000000002</v>
      </c>
      <c r="I25" s="4">
        <f t="shared" si="0"/>
        <v>4252.4659000000001</v>
      </c>
    </row>
    <row r="26" spans="1:9" ht="21" customHeight="1" x14ac:dyDescent="0.25">
      <c r="A26" t="s">
        <v>31</v>
      </c>
      <c r="D26" s="3"/>
      <c r="F26" s="20">
        <f>'FalG 2 - FalG 6'!T21</f>
        <v>6480.3200000000006</v>
      </c>
      <c r="G26" s="20">
        <f>'FalG 2 - FalG 6'!E43</f>
        <v>1275.3477</v>
      </c>
      <c r="H26" s="20"/>
      <c r="I26" s="4">
        <f t="shared" si="0"/>
        <v>7755.6677000000009</v>
      </c>
    </row>
    <row r="27" spans="1:9" ht="21" customHeight="1" x14ac:dyDescent="0.25">
      <c r="A27" t="s">
        <v>33</v>
      </c>
      <c r="D27" s="3"/>
      <c r="F27" s="20">
        <f>'FalG 2 - FalG 6'!T23</f>
        <v>2047.1920000000002</v>
      </c>
      <c r="G27" s="20"/>
      <c r="H27" s="20"/>
      <c r="I27" s="4">
        <f t="shared" si="0"/>
        <v>2047.1920000000002</v>
      </c>
    </row>
    <row r="28" spans="1:9" ht="21" customHeight="1" x14ac:dyDescent="0.25">
      <c r="A28" t="s">
        <v>34</v>
      </c>
      <c r="D28" s="3"/>
      <c r="F28" s="20">
        <f>'FalG 2 - FalG 6'!T24</f>
        <v>1262.9260000000002</v>
      </c>
      <c r="G28" s="20"/>
      <c r="H28" s="20"/>
      <c r="I28" s="4">
        <f t="shared" si="0"/>
        <v>1262.9260000000002</v>
      </c>
    </row>
    <row r="29" spans="1:9" ht="21" customHeight="1" x14ac:dyDescent="0.25">
      <c r="A29" t="s">
        <v>48</v>
      </c>
      <c r="D29" s="3"/>
      <c r="F29" s="20">
        <f>'FalG 2 - FalG 6'!T26</f>
        <v>681.17000000000007</v>
      </c>
      <c r="G29" s="20"/>
      <c r="H29" s="20"/>
      <c r="I29" s="4">
        <f t="shared" si="0"/>
        <v>681.17000000000007</v>
      </c>
    </row>
    <row r="30" spans="1:9" ht="21" customHeight="1" x14ac:dyDescent="0.25">
      <c r="A30" t="s">
        <v>49</v>
      </c>
      <c r="D30" s="3"/>
      <c r="F30" s="20">
        <f>'FalG 2 - FalG 6'!T25</f>
        <v>1634.8080000000002</v>
      </c>
      <c r="G30" s="20"/>
      <c r="H30" s="20"/>
      <c r="I30" s="4">
        <f t="shared" si="0"/>
        <v>1634.8080000000002</v>
      </c>
    </row>
    <row r="31" spans="1:9" ht="21" customHeight="1" x14ac:dyDescent="0.25">
      <c r="A31" t="s">
        <v>79</v>
      </c>
      <c r="D31" s="3"/>
      <c r="F31" s="20"/>
      <c r="G31" s="20">
        <f>'FalG 2 - FalG 6'!E44</f>
        <v>1351.8947000000001</v>
      </c>
      <c r="H31" s="20"/>
      <c r="I31" s="4">
        <f t="shared" si="0"/>
        <v>1351.8947000000001</v>
      </c>
    </row>
    <row r="32" spans="1:9" ht="21" customHeight="1" x14ac:dyDescent="0.25">
      <c r="A32" t="s">
        <v>32</v>
      </c>
      <c r="D32" s="3"/>
      <c r="F32" s="20">
        <f>'FalG 2 - FalG 6'!T22</f>
        <v>2253.384</v>
      </c>
      <c r="G32" s="20"/>
      <c r="H32" s="20"/>
      <c r="I32" s="4">
        <f t="shared" si="0"/>
        <v>2253.384</v>
      </c>
    </row>
    <row r="33" spans="1:9" ht="21" customHeight="1" x14ac:dyDescent="0.25">
      <c r="A33" t="s">
        <v>29</v>
      </c>
      <c r="D33" s="3"/>
      <c r="F33" s="20">
        <f>'FalG 2 - FalG 6'!T19</f>
        <v>734.55900000000008</v>
      </c>
      <c r="G33" s="20"/>
      <c r="H33" s="20"/>
      <c r="I33" s="4">
        <f t="shared" si="0"/>
        <v>734.55900000000008</v>
      </c>
    </row>
    <row r="34" spans="1:9" ht="21" customHeight="1" x14ac:dyDescent="0.25">
      <c r="A34" s="1" t="s">
        <v>84</v>
      </c>
      <c r="D34" s="3"/>
      <c r="F34" s="20"/>
      <c r="G34" s="20">
        <f>'FalG 2 - FalG 6'!E37</f>
        <v>725.88959999999997</v>
      </c>
      <c r="H34" s="20"/>
      <c r="I34" s="4">
        <f t="shared" si="0"/>
        <v>725.88959999999997</v>
      </c>
    </row>
    <row r="35" spans="1:9" ht="21" customHeight="1" x14ac:dyDescent="0.25">
      <c r="A35" s="1" t="s">
        <v>90</v>
      </c>
      <c r="D35" s="3"/>
      <c r="F35" s="20"/>
      <c r="G35" s="20"/>
      <c r="H35" s="20">
        <f>'FalG 2 - FalG 6'!M24</f>
        <v>2722.0860000000002</v>
      </c>
      <c r="I35" s="4">
        <f>SUM(C35:H35)</f>
        <v>2722.0860000000002</v>
      </c>
    </row>
    <row r="36" spans="1:9" ht="21" customHeight="1" x14ac:dyDescent="0.25">
      <c r="A36" s="65" t="s">
        <v>83</v>
      </c>
      <c r="I36" s="4">
        <f t="shared" si="0"/>
        <v>0</v>
      </c>
    </row>
    <row r="37" spans="1:9" ht="21" customHeight="1" x14ac:dyDescent="0.25">
      <c r="A37" t="s">
        <v>19</v>
      </c>
      <c r="E37" s="20">
        <f>'FalG 2 - FalG 6'!M18</f>
        <v>2946.89</v>
      </c>
      <c r="I37" s="4">
        <f t="shared" si="0"/>
        <v>2946.89</v>
      </c>
    </row>
    <row r="38" spans="1:9" ht="21" customHeight="1" x14ac:dyDescent="0.25">
      <c r="A38" t="s">
        <v>39</v>
      </c>
      <c r="E38" s="20">
        <f>'FalG 2 - FalG 6'!M17</f>
        <v>656.95</v>
      </c>
      <c r="F38" s="20">
        <f>'FalG 2 - FalG 6'!T28</f>
        <v>1005.186</v>
      </c>
      <c r="G38" s="20"/>
      <c r="H38" s="20"/>
      <c r="I38" s="4">
        <f t="shared" si="0"/>
        <v>1662.136</v>
      </c>
    </row>
    <row r="39" spans="1:9" ht="21" customHeight="1" x14ac:dyDescent="0.25">
      <c r="A39" s="1" t="s">
        <v>37</v>
      </c>
      <c r="F39" s="20">
        <f>'FalG 2 - FalG 6'!T27</f>
        <v>1485.6870000000001</v>
      </c>
      <c r="G39" s="20">
        <f>'FalG 2 - FalG 6'!F24</f>
        <v>1836.5679</v>
      </c>
      <c r="H39" s="20"/>
      <c r="I39" s="4">
        <f t="shared" si="0"/>
        <v>3322.2548999999999</v>
      </c>
    </row>
    <row r="40" spans="1:9" ht="21" customHeight="1" x14ac:dyDescent="0.25">
      <c r="A40" s="1" t="s">
        <v>60</v>
      </c>
      <c r="F40" s="20">
        <f>'FalG 2 - FalG 6'!T29</f>
        <v>1292.3820000000001</v>
      </c>
      <c r="G40" s="20"/>
      <c r="H40" s="20"/>
      <c r="I40" s="4">
        <f t="shared" si="0"/>
        <v>1292.3820000000001</v>
      </c>
    </row>
    <row r="41" spans="1:9" ht="21" customHeight="1" x14ac:dyDescent="0.25">
      <c r="A41" s="1" t="s">
        <v>70</v>
      </c>
      <c r="F41" s="20"/>
      <c r="G41" s="20"/>
      <c r="H41" s="20"/>
      <c r="I41" s="4">
        <f t="shared" si="0"/>
        <v>0</v>
      </c>
    </row>
    <row r="42" spans="1:9" ht="21" customHeight="1" x14ac:dyDescent="0.25">
      <c r="A42" s="2" t="s">
        <v>71</v>
      </c>
      <c r="F42" s="20"/>
      <c r="G42" s="20">
        <f>'FalG 2 - FalG 6'!E25</f>
        <v>1836.5679</v>
      </c>
      <c r="H42" s="20"/>
      <c r="I42" s="4">
        <f t="shared" si="0"/>
        <v>1836.5679</v>
      </c>
    </row>
    <row r="43" spans="1:9" ht="21" customHeight="1" x14ac:dyDescent="0.25">
      <c r="A43" s="2" t="s">
        <v>72</v>
      </c>
      <c r="F43" s="20"/>
      <c r="G43" s="20">
        <f>'FalG 2 - FalG 6'!E26</f>
        <v>1836.5679</v>
      </c>
      <c r="H43" s="20"/>
      <c r="I43" s="4">
        <f t="shared" si="0"/>
        <v>1836.5679</v>
      </c>
    </row>
    <row r="44" spans="1:9" ht="21" customHeight="1" x14ac:dyDescent="0.25">
      <c r="A44" s="2" t="s">
        <v>85</v>
      </c>
      <c r="F44" s="20"/>
      <c r="G44" s="20">
        <f>'FalG 2 - FalG 6'!E27</f>
        <v>6019.7681000000002</v>
      </c>
      <c r="H44" s="20">
        <f>'FalG 2 - FalG 6'!M25</f>
        <v>1054.2949000000001</v>
      </c>
      <c r="I44" s="4">
        <f t="shared" si="0"/>
        <v>7074.0630000000001</v>
      </c>
    </row>
    <row r="45" spans="1:9" ht="21" customHeight="1" x14ac:dyDescent="0.25">
      <c r="A45" s="2" t="s">
        <v>74</v>
      </c>
      <c r="F45" s="20"/>
      <c r="G45" s="20">
        <f>'FalG 2 - FalG 6'!E28</f>
        <v>3060.7598000000003</v>
      </c>
      <c r="H45" s="20"/>
      <c r="I45" s="4">
        <f t="shared" si="0"/>
        <v>3060.7598000000003</v>
      </c>
    </row>
    <row r="46" spans="1:9" ht="21" customHeight="1" x14ac:dyDescent="0.25">
      <c r="A46" s="1" t="s">
        <v>91</v>
      </c>
      <c r="F46" s="20"/>
      <c r="G46" s="20"/>
      <c r="H46" s="20"/>
      <c r="I46" s="4">
        <f>SUM(I5:I45)</f>
        <v>211527.43080000003</v>
      </c>
    </row>
    <row r="47" spans="1:9" ht="21" customHeight="1" x14ac:dyDescent="0.25">
      <c r="A47" s="1" t="s">
        <v>92</v>
      </c>
      <c r="C47" s="1"/>
      <c r="D47" s="26">
        <f>SUM(D5:D40)</f>
        <v>11292.188599999999</v>
      </c>
      <c r="E47" s="27">
        <f>SUM(E5:E40)</f>
        <v>46724.161000000007</v>
      </c>
      <c r="F47" s="27">
        <f>SUM(F5:F40)</f>
        <v>56475.436499999996</v>
      </c>
      <c r="G47" s="27">
        <f>SUM(G5:G46)</f>
        <v>57525.070500000009</v>
      </c>
      <c r="H47" s="27">
        <f>SUM(H5:H46)</f>
        <v>39510.57420000001</v>
      </c>
      <c r="I47" s="26">
        <f>SUM(D47:H47)</f>
        <v>211527.4308</v>
      </c>
    </row>
    <row r="48" spans="1:9" ht="21" customHeight="1" x14ac:dyDescent="0.25"/>
    <row r="49" ht="21" customHeight="1" x14ac:dyDescent="0.25"/>
    <row r="50" ht="21" customHeight="1" x14ac:dyDescent="0.25"/>
    <row r="51" ht="21" customHeight="1" x14ac:dyDescent="0.25"/>
    <row r="52" ht="21" customHeight="1" x14ac:dyDescent="0.25"/>
    <row r="53" ht="21" customHeight="1" x14ac:dyDescent="0.25"/>
    <row r="54" ht="21" customHeight="1" x14ac:dyDescent="0.25"/>
    <row r="55" ht="21" customHeight="1" x14ac:dyDescent="0.25"/>
    <row r="56" ht="21" customHeight="1" x14ac:dyDescent="0.25"/>
    <row r="57" ht="21" customHeight="1" x14ac:dyDescent="0.25"/>
    <row r="58" ht="21" customHeight="1" x14ac:dyDescent="0.25"/>
    <row r="59" ht="21" customHeight="1" x14ac:dyDescent="0.25"/>
    <row r="60" ht="21" customHeight="1" x14ac:dyDescent="0.25"/>
    <row r="61" ht="21" customHeight="1" x14ac:dyDescent="0.2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FalG 2 - FalG 6</vt:lpstr>
      <vt:lpstr>Districtwise ERs-Agg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NKD</dc:creator>
  <cp:lastModifiedBy>Shome, Sharmistha</cp:lastModifiedBy>
  <dcterms:created xsi:type="dcterms:W3CDTF">2012-12-05T05:45:11Z</dcterms:created>
  <dcterms:modified xsi:type="dcterms:W3CDTF">2012-12-14T12:46:23Z</dcterms:modified>
</cp:coreProperties>
</file>