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5" windowWidth="15480" windowHeight="8190" tabRatio="851"/>
  </bookViews>
  <sheets>
    <sheet name="WACC" sheetId="1" r:id="rId1"/>
    <sheet name="Beta_Company List" sheetId="2" r:id="rId2"/>
    <sheet name="Beta Calculation" sheetId="3" r:id="rId3"/>
    <sheet name="BSE SENSEX" sheetId="5" r:id="rId4"/>
    <sheet name="CESC Ltd." sheetId="6" r:id="rId5"/>
    <sheet name="GIPCL" sheetId="7" r:id="rId6"/>
    <sheet name="Neyveli Lignite" sheetId="8" r:id="rId7"/>
    <sheet name="GVK" sheetId="9" r:id="rId8"/>
    <sheet name="NTPC" sheetId="10" r:id="rId9"/>
    <sheet name="JP Power Venture" sheetId="11" r:id="rId10"/>
    <sheet name="Tata Power" sheetId="12"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a">'[1]Top Sheet'!#REF!</definedName>
    <definedName name="\b">#REF!</definedName>
    <definedName name="\c">#REF!</definedName>
    <definedName name="_2500_T_PRESS">'[2]COST SHEET'!#REF!</definedName>
    <definedName name="_3150_T_PRESS">'[2]COST SHEET'!#REF!</definedName>
    <definedName name="_800_T_PRESS">'[2]COST SHEET'!#REF!</definedName>
    <definedName name="_kedar" hidden="1">#REF!</definedName>
    <definedName name="_Key2" hidden="1">'[2]COST SHEET'!#REF!</definedName>
    <definedName name="_Order1" hidden="1">0</definedName>
    <definedName name="_Order2" hidden="1">255</definedName>
    <definedName name="_Sort" hidden="1">'[2]#REF'!$M$10:$M$64</definedName>
    <definedName name="a">'[3]Break up of RMcost'!$D$5</definedName>
    <definedName name="aBasicTax">[4]Input!#REF!</definedName>
    <definedName name="AC">[5]Details!$D$187</definedName>
    <definedName name="aCashSpread">[4]Input!#REF!</definedName>
    <definedName name="AccCapital">#REF!</definedName>
    <definedName name="accdep">'[4]AHD-Oprn'!#REF!</definedName>
    <definedName name="AccDepreciation">#REF!</definedName>
    <definedName name="accrExpPct">[4]Input!#REF!</definedName>
    <definedName name="ActDSR">#REF!</definedName>
    <definedName name="Actual_heatrate">[4]Input!$H$146</definedName>
    <definedName name="ActualAux">[4]Input!#REF!</definedName>
    <definedName name="ActualHeatRate">[4]Input!#REF!</definedName>
    <definedName name="ActualPLF">[4]Input!#REF!</definedName>
    <definedName name="addblock">'[4]AHD-Oprn'!#REF!</definedName>
    <definedName name="addcwip">'[4]AHD-Oprn'!#REF!</definedName>
    <definedName name="AddDSR">#REF!</definedName>
    <definedName name="addgrossblock">'[4]AHD-Oprn'!#REF!</definedName>
    <definedName name="aDividendTax">[4]Input!#REF!</definedName>
    <definedName name="Admin_Incr">#REF!</definedName>
    <definedName name="Admin_Incr_I">#REF!</definedName>
    <definedName name="AdminCost">[4]Input!$H$57</definedName>
    <definedName name="AdminCostInflation">[4]Input!$H$58</definedName>
    <definedName name="aForeignDebt">[4]Input!#REF!</definedName>
    <definedName name="aForeignDebtSpread">[4]Input!#REF!</definedName>
    <definedName name="afTaxHol">[4]Input!#REF!</definedName>
    <definedName name="Ahd_aux_stationC">[4]Input!$H$45</definedName>
    <definedName name="Ahd_aux_stationD">[4]Input!$H$46</definedName>
    <definedName name="Ahd_aux_stationE">[4]Input!$H$47</definedName>
    <definedName name="Ahd_aux_stationF">[4]Input!$H$48</definedName>
    <definedName name="Ahd1stYrTariffGrowthRate">[4]Input!#REF!</definedName>
    <definedName name="AhdATnCLoss">[4]Input!$H$50</definedName>
    <definedName name="AhdAuxConsumption">[4]Input!$H$44</definedName>
    <definedName name="AhdAuxConsumptionV">[4]Input!#REF!</definedName>
    <definedName name="AhdAuxConsumptionVatva">[4]Input!#REF!</definedName>
    <definedName name="AhdBaseTariff">[4]Input!$H$34</definedName>
    <definedName name="AhdOtherIncome">[4]Input!$H$36</definedName>
    <definedName name="AhdSalesGrowthRate">[4]Input!$H$35</definedName>
    <definedName name="AhdTariffGrowthRate">[4]Input!#REF!</definedName>
    <definedName name="aiaccdep">[6]Input!$H$256</definedName>
    <definedName name="aiBSCash">[4]Input!#REF!</definedName>
    <definedName name="aiCommDiv">[4]Input!#REF!</definedName>
    <definedName name="aiCommStock">[4]Input!#REF!</definedName>
    <definedName name="aicwip">[6]Input!$H$258</definedName>
    <definedName name="aiDeferredTax">[4]Input!#REF!</definedName>
    <definedName name="aiDollar">[4]Input!#REF!</definedName>
    <definedName name="aiGoodwill">[4]Input!#REF!</definedName>
    <definedName name="aigrossblock">[6]Input!$H$255</definedName>
    <definedName name="aiLibor">[4]Input!#REF!</definedName>
    <definedName name="aiNetPPnE">[4]Input!#REF!</definedName>
    <definedName name="aiOtherAssets">[4]Input!#REF!</definedName>
    <definedName name="aiPrefDiv">[4]Input!#REF!</definedName>
    <definedName name="aiPrefStock">[4]Input!#REF!</definedName>
    <definedName name="aiRetainedEarnings">[4]Input!#REF!</definedName>
    <definedName name="aiRevolver">[4]Input!#REF!</definedName>
    <definedName name="aiTaxHol">[4]Input!#REF!</definedName>
    <definedName name="aiTaxPayable">[4]Input!#REF!</definedName>
    <definedName name="aiWorkingCap">[4]Input!#REF!</definedName>
    <definedName name="Allocation_TPLD">[4]Input!$H$144</definedName>
    <definedName name="ALLOY__ROD">'[2]COST SHEET'!#REF!</definedName>
    <definedName name="ALLOY_INGO">'[2]COST SHEET'!#REF!</definedName>
    <definedName name="aLTDebt">[4]Input!#REF!</definedName>
    <definedName name="aLTDebtSpread">[4]Input!#REF!</definedName>
    <definedName name="ALUMINA_HYDRATE">'[2]COST SHEET'!#REF!</definedName>
    <definedName name="aMinApTax">[4]Input!#REF!</definedName>
    <definedName name="aMinOpCash">[4]Input!#REF!</definedName>
    <definedName name="ANODE_PASTE">'[2]COST SHEET'!#REF!</definedName>
    <definedName name="anscount" hidden="1">1</definedName>
    <definedName name="apDays">[4]Input!#REF!</definedName>
    <definedName name="aPrimeRate">[4]Input!#REF!</definedName>
    <definedName name="arDays">[4]Input!#REF!</definedName>
    <definedName name="aRevolverSpread">[4]Input!#REF!</definedName>
    <definedName name="asLibor">[4]Input!#REF!</definedName>
    <definedName name="aSurTax">[4]Input!#REF!</definedName>
    <definedName name="Auxiliary">[4]Input!$H$155</definedName>
    <definedName name="Auxiliary_I">[4]Input!$J$155</definedName>
    <definedName name="Availability">[4]Input!#REF!</definedName>
    <definedName name="Availability_I">[4]Input!#REF!</definedName>
    <definedName name="b">[7]Variables!$A$5</definedName>
    <definedName name="baseYear">[4]Input!#REF!</definedName>
    <definedName name="best">'[2]Top Sheet'!#REF!</definedName>
    <definedName name="Bhivsalesgrowth_9_10">[4]Input!$H$110</definedName>
    <definedName name="BhiwBaseSal">[4]Input!$H$115</definedName>
    <definedName name="BhiwBaseSales">[4]Input!#REF!</definedName>
    <definedName name="BhiwBaseTariff">[4]Input!#REF!</definedName>
    <definedName name="BhiwBaseTnD">[4]Input!#REF!</definedName>
    <definedName name="BhiwSalesGrowthRate">[4]Input!$H$112</definedName>
    <definedName name="Bhiwsalesgrwth_11_12">[4]Input!$H$111</definedName>
    <definedName name="BhiwSalIncr">[4]Input!$H$116</definedName>
    <definedName name="BhiwTariffGRate">[4]Input!#REF!</definedName>
    <definedName name="BILLET">'[2]COST SHEET'!#REF!</definedName>
    <definedName name="BookDepreciation">#REF!</definedName>
    <definedName name="BSAccrExp">#REF!</definedName>
    <definedName name="BSAcctsPay">#REF!</definedName>
    <definedName name="BSAcctsRec">#REF!</definedName>
    <definedName name="BSCash">#REF!</definedName>
    <definedName name="BSCheck">#REF!</definedName>
    <definedName name="BSCommStock">#REF!</definedName>
    <definedName name="BSDeferredTax">#REF!</definedName>
    <definedName name="BSDivOwing">#REF!</definedName>
    <definedName name="BSEquityInt">#REF!</definedName>
    <definedName name="BSGoodwill">#REF!</definedName>
    <definedName name="BSInventories">#REF!</definedName>
    <definedName name="BSLiabsEquity">#REF!</definedName>
    <definedName name="BSLtDebt">#REF!</definedName>
    <definedName name="BSNetPPnE">#REF!</definedName>
    <definedName name="BSOtherAssets">#REF!</definedName>
    <definedName name="BSOtherCurAssets">#REF!</definedName>
    <definedName name="BSOtherCurLiabs">#REF!</definedName>
    <definedName name="BSOtherLtLiabs">#REF!</definedName>
    <definedName name="BSPrefStock">#REF!</definedName>
    <definedName name="BSRetEarnings">#REF!</definedName>
    <definedName name="BSStDebt">#REF!</definedName>
    <definedName name="BSTaxOwing">#REF!</definedName>
    <definedName name="BSTotalAssets">#REF!</definedName>
    <definedName name="BSTotalCurAssets">#REF!</definedName>
    <definedName name="BSTotalCurLiabs">#REF!</definedName>
    <definedName name="BSTotalEquity">#REF!</definedName>
    <definedName name="BSTotalLtLiabs">#REF!</definedName>
    <definedName name="BU">'[8]Report Setup Sheet'!$B$50</definedName>
    <definedName name="BulkSupplyTariff">[4]Input!#REF!</definedName>
    <definedName name="BulkTariffInflation">[4]Input!#REF!</definedName>
    <definedName name="C.R.P">'[2]COST SHEET'!#REF!</definedName>
    <definedName name="Calc1CashAvail">#REF!</definedName>
    <definedName name="Calc1CashEOY">#REF!</definedName>
    <definedName name="Calc1CashInt">#REF!</definedName>
    <definedName name="Calc1RevolverEOY">#REF!</definedName>
    <definedName name="Calc1RevolverInt">#REF!</definedName>
    <definedName name="Calc1RevolverIntOne">#REF!</definedName>
    <definedName name="Calc1RevolverIntTwo">#REF!</definedName>
    <definedName name="Calc1TxToRevolver">#REF!</definedName>
    <definedName name="Calc2CashAvail">#REF!</definedName>
    <definedName name="Calc2CashEOY">#REF!</definedName>
    <definedName name="Calc2CashInt">#REF!</definedName>
    <definedName name="Calc2CashIntOne">#REF!</definedName>
    <definedName name="Calc2CashIntTwo">#REF!</definedName>
    <definedName name="Calc2RevolverEOY">#REF!</definedName>
    <definedName name="Calc2RevolverInt">#REF!</definedName>
    <definedName name="Calc2TxToRevolver">#REF!</definedName>
    <definedName name="CalcBookIncome">#REF!</definedName>
    <definedName name="CalcBookIncomeExInt">#REF!</definedName>
    <definedName name="CalcCashAvail">#REF!</definedName>
    <definedName name="CalcCashBOY">#REF!</definedName>
    <definedName name="CalcCashEOY">#REF!</definedName>
    <definedName name="CalcCashExInt">#REF!</definedName>
    <definedName name="CalcCashExTaxInt">#REF!</definedName>
    <definedName name="CalcCashFinance">#REF!</definedName>
    <definedName name="CalcCashInt">#REF!</definedName>
    <definedName name="CalcCashInvest">#REF!</definedName>
    <definedName name="CalcCashMin">#REF!</definedName>
    <definedName name="CalcCashOps">#REF!</definedName>
    <definedName name="CalcCashTotal">#REF!</definedName>
    <definedName name="CALCINED_ALUMIN">'[2]COST SHEET'!#REF!</definedName>
    <definedName name="CalcMAT">#REF!</definedName>
    <definedName name="CalcMATExInt">#REF!</definedName>
    <definedName name="CalcRevolverBOY">#REF!</definedName>
    <definedName name="CalcRevolverEOY">#REF!</definedName>
    <definedName name="CalcRevolverInt">#REF!</definedName>
    <definedName name="CalcTaxableIncome">#REF!</definedName>
    <definedName name="CalcTaxableIncomeExInt">#REF!</definedName>
    <definedName name="CalcTaxCharge">#REF!</definedName>
    <definedName name="CalcTaxDeferred">#REF!</definedName>
    <definedName name="CalcTaxExInt">#REF!</definedName>
    <definedName name="CalcTaxIncome">#REF!</definedName>
    <definedName name="CalcTaxIncomeExInt">#REF!</definedName>
    <definedName name="CalcTaxOwing">#REF!</definedName>
    <definedName name="CalcTaxPaid">#REF!</definedName>
    <definedName name="CalcTaxPaidExInt">#REF!</definedName>
    <definedName name="CalcTxToRevolver">#REF!</definedName>
    <definedName name="capcwip">'[4]AHD-Oprn'!#REF!</definedName>
    <definedName name="CapDegradation">[4]Input!#REF!</definedName>
    <definedName name="capex__debt">[4]Input!$H$38</definedName>
    <definedName name="capitalexp">[6]Input!$H$402:$Q$402</definedName>
    <definedName name="CashFlowDSR">#REF!</definedName>
    <definedName name="cbaccdep">'[4]AHD-Oprn'!#REF!</definedName>
    <definedName name="cbcwip">'[4]AHD-Oprn'!#REF!</definedName>
    <definedName name="cbgrossblock">'[4]AHD-Oprn'!#REF!</definedName>
    <definedName name="cbtaxgrossblock">'[4]AHD-Oprn'!#REF!</definedName>
    <definedName name="CCR">[9]REFNCOMPARE!#REF!</definedName>
    <definedName name="CCRFIN">[9]REFNCOMPARE!#REF!</definedName>
    <definedName name="CELL_REL_CONTRACT">'[2]cell rel'!#REF!</definedName>
    <definedName name="CELL_RELINING_MATERIAL">'[2]cell rel'!#REF!</definedName>
    <definedName name="CFAssetProceeds">#REF!</definedName>
    <definedName name="CFCommDividends">#REF!</definedName>
    <definedName name="CFCommStockIssued">#REF!</definedName>
    <definedName name="CFEBITDA">#REF!</definedName>
    <definedName name="CFFinancing">#REF!</definedName>
    <definedName name="CFFree">#REF!</definedName>
    <definedName name="CFIntPaid">#REF!</definedName>
    <definedName name="CFInvestments">#REF!</definedName>
    <definedName name="CFLtLiabs">#REF!</definedName>
    <definedName name="CFOperations">#REF!</definedName>
    <definedName name="CFOtherAssets">#REF!</definedName>
    <definedName name="CFOtherInvestments">#REF!</definedName>
    <definedName name="CFPostIntInc">#REF!</definedName>
    <definedName name="CFPPnE">#REF!</definedName>
    <definedName name="CFPrefDividends">#REF!</definedName>
    <definedName name="CFPrefStockIssued">#REF!</definedName>
    <definedName name="CFRevolver">#REF!</definedName>
    <definedName name="CFTaxPaid">#REF!</definedName>
    <definedName name="CFTotal">#REF!</definedName>
    <definedName name="CFWorkingCapital">#REF!</definedName>
    <definedName name="CheckCashInt">#REF!</definedName>
    <definedName name="CheckRevolverInt">#REF!</definedName>
    <definedName name="CheckTxToRevolver">#REF!</definedName>
    <definedName name="CoalPriceInflation">[4]Input!#REF!</definedName>
    <definedName name="CoalTransitLoss">[4]Input!#REF!</definedName>
    <definedName name="CombinedCoalGCV">#REF!</definedName>
    <definedName name="Comm_redn">#REF!</definedName>
    <definedName name="Comm_redn_I">#REF!</definedName>
    <definedName name="commMaxDiv">[4]Input!#REF!</definedName>
    <definedName name="COMPARATIVE">'[2]#REF'!$C$10</definedName>
    <definedName name="con">#REF!</definedName>
    <definedName name="CONBUDGET">'[2]#REF'!$I$38</definedName>
    <definedName name="contangoforoct">[10]CONTANGO!$I$38</definedName>
    <definedName name="CONTRACT_SUMMARY">'[2]Contract Details'!#REF!</definedName>
    <definedName name="COST_ALUMINA">'[2]#REF'!$A$1:$F$22</definedName>
    <definedName name="COUNT">'[2]#REF'!$A$5:$O$48</definedName>
    <definedName name="CPI">[4]Input!#REF!</definedName>
    <definedName name="CPI_I">[4]Input!#REF!</definedName>
    <definedName name="Creditors">#REF!</definedName>
    <definedName name="Creditors_I">#REF!</definedName>
    <definedName name="crore">10000000</definedName>
    <definedName name="CRP">'[2]COST SHEET'!#REF!</definedName>
    <definedName name="d">'[2]#REF'!$C$51:$N$51</definedName>
    <definedName name="_xlnm.Database">'[2]COST SHEET'!#REF!</definedName>
    <definedName name="Days">[4]Input!#REF!</definedName>
    <definedName name="DebtDolForeignBOY">#REF!</definedName>
    <definedName name="DebtDolForeignEOY">#REF!</definedName>
    <definedName name="DebtDolForeignNew">#REF!</definedName>
    <definedName name="DebtDolForeignPayment">#REF!</definedName>
    <definedName name="DebtForeignBOY">#REF!</definedName>
    <definedName name="DebtForeignEOY">#REF!</definedName>
    <definedName name="DebtForeignInflBOY">#REF!</definedName>
    <definedName name="DebtForeignInterest">#REF!</definedName>
    <definedName name="DebtForeignNew">#REF!</definedName>
    <definedName name="DebtForeignPayment">#REF!</definedName>
    <definedName name="DebtLongBOY">#REF!</definedName>
    <definedName name="DebtLongEOY">#REF!</definedName>
    <definedName name="DebtLongInterest">#REF!</definedName>
    <definedName name="DebtLongNew">#REF!</definedName>
    <definedName name="DebtLongPayment">#REF!</definedName>
    <definedName name="DebtLongTotal">#REF!</definedName>
    <definedName name="DebtServiceReq">#REF!</definedName>
    <definedName name="Delay_quarter">[4]Input!#REF!</definedName>
    <definedName name="Delay_quarter_I">[4]Input!#REF!</definedName>
    <definedName name="DelDSR">#REF!</definedName>
    <definedName name="dep">'[4]AHD-Oprn'!#REF!</definedName>
    <definedName name="DepApr">'[11]Monthly Break Up'!#REF!</definedName>
    <definedName name="DepAug">'[11]Monthly Break Up'!#REF!</definedName>
    <definedName name="DepDec">'[11]Monthly Break Up'!#REF!</definedName>
    <definedName name="DepFeb">'[11]Monthly Break Up'!#REF!</definedName>
    <definedName name="DepJan">'[11]Monthly Break Up'!#REF!</definedName>
    <definedName name="DepJuly">'[11]Monthly Break Up'!#REF!</definedName>
    <definedName name="DepJune">'[11]Monthly Break Up'!#REF!</definedName>
    <definedName name="DepMar">'[11]Monthly Break Up'!#REF!</definedName>
    <definedName name="DepMay">'[11]Monthly Break Up'!#REF!</definedName>
    <definedName name="DepNov">'[11]Monthly Break Up'!#REF!</definedName>
    <definedName name="DepOct">'[11]Monthly Break Up'!#REF!</definedName>
    <definedName name="deprate">[6]Input!$G$405:$Q$405</definedName>
    <definedName name="DepRateXRate">[4]Input!#REF!</definedName>
    <definedName name="DepreciableAssets">#REF!</definedName>
    <definedName name="Depreciation">'[11]Monthly Break Up'!#REF!</definedName>
    <definedName name="DepreciationAprActual">'[11]Monthly Break Up'!#REF!</definedName>
    <definedName name="DepriciationAprActual">'[11]Monthly Break Up'!#REF!</definedName>
    <definedName name="DepriciationAugProj">'[11]Monthly Break Up'!#REF!</definedName>
    <definedName name="DepriciationDecProj">'[11]Monthly Break Up'!#REF!</definedName>
    <definedName name="DepriciationFebProj">'[11]Monthly Break Up'!#REF!</definedName>
    <definedName name="DepriciationJanProj">'[11]Monthly Break Up'!#REF!</definedName>
    <definedName name="DepriciationJulyProj">'[11]Monthly Break Up'!#REF!</definedName>
    <definedName name="DepriciationJuneProj">'[11]Monthly Break Up'!#REF!</definedName>
    <definedName name="DepriciationMarProj">'[11]Monthly Break Up'!#REF!</definedName>
    <definedName name="DepriciationMayActual">'[11]Monthly Break Up'!#REF!</definedName>
    <definedName name="DepriciationNovProj">'[11]Monthly Break Up'!#REF!</definedName>
    <definedName name="DepriciationOctProj">'[11]Monthly Break Up'!#REF!</definedName>
    <definedName name="DepriciationSepProj">'[11]Monthly Break Up'!#REF!</definedName>
    <definedName name="DepSep">'[11]Monthly Break Up'!#REF!</definedName>
    <definedName name="DepSept">'[11]Monthly Break Up'!#REF!</definedName>
    <definedName name="discountRate">[4]Input!#REF!</definedName>
    <definedName name="Dollar">#REF!</definedName>
    <definedName name="DSCR_Avg">[4]Input!$H$6</definedName>
    <definedName name="DSCR_min">[4]Input!$H$7</definedName>
    <definedName name="ee">'[2]#REF'!$C$436</definedName>
    <definedName name="EmpCost">[4]Input!$H$53</definedName>
    <definedName name="EmpCostInflation">[4]Input!$H$54</definedName>
    <definedName name="ex">#REF!</definedName>
    <definedName name="exchange_rate">[4]Input!$H$28</definedName>
    <definedName name="exchange_rate_escalation">[4]Input!$H$29</definedName>
    <definedName name="ExchangeRate">[4]Input!#REF!</definedName>
    <definedName name="ExistingCapital">#REF!</definedName>
    <definedName name="_xlnm.Extract">'[2]COST SHEET'!#REF!</definedName>
    <definedName name="EXTRUSION">'[2]COST SHEET'!#REF!</definedName>
    <definedName name="fgdsfdsf" hidden="1">[2]GROUPING!$F$440:$F$1029</definedName>
    <definedName name="firstYear">[4]Input!#REF!</definedName>
    <definedName name="G">[5]Details!$D$205</definedName>
    <definedName name="G42.">#REF!</definedName>
    <definedName name="Gas_price">[4]Input!$H$143</definedName>
    <definedName name="GasPrice">[4]Input!#REF!</definedName>
    <definedName name="GCV_Impoted_Coal">[4]Input!$H$72</definedName>
    <definedName name="GCV_Indiancoal">[4]Input!$H$71</definedName>
    <definedName name="GEB_Inc">#REF!</definedName>
    <definedName name="GEB_Inc_I">#REF!</definedName>
    <definedName name="Goodwill">#REF!</definedName>
    <definedName name="GoodwillAcc">#REF!</definedName>
    <definedName name="GoodwillAmort">#REF!</definedName>
    <definedName name="GoodwillAmortAcc">#REF!</definedName>
    <definedName name="GoodwillNet">#REF!</definedName>
    <definedName name="GoodwillReversed">#REF!</definedName>
    <definedName name="GoodwillSchedule">#REF!</definedName>
    <definedName name="grossblock">'[4]AHD-Oprn'!#REF!</definedName>
    <definedName name="growthrate">[12]Input!$H$33</definedName>
    <definedName name="H.R.C.">'[2]COST SHEET'!#REF!</definedName>
    <definedName name="H.R.P">'[2]COST SHEET'!#REF!</definedName>
    <definedName name="HardCost_Inc_I">[4]Input!$J$155</definedName>
    <definedName name="HearRate">[4]Input!$H$151</definedName>
    <definedName name="HearRate_I">[4]Input!$J$151</definedName>
    <definedName name="HOTMETAL">'[2]COST SHEET'!#REF!</definedName>
    <definedName name="Hours">[4]Input!#REF!</definedName>
    <definedName name="IDReference" hidden="1">"A1"</definedName>
    <definedName name="IdxDiscount">#REF!</definedName>
    <definedName name="IdxDollar">#REF!</definedName>
    <definedName name="IdxInflation">#REF!</definedName>
    <definedName name="IdxRupeeDep">#REF!</definedName>
    <definedName name="ImportedCoalGCV">[4]Input!#REF!</definedName>
    <definedName name="ImportedCoalPRice">[4]Input!#REF!</definedName>
    <definedName name="IndexColumn">[4]Input!$J$23:$J$156</definedName>
    <definedName name="IndianCoalGCV">[4]Input!#REF!</definedName>
    <definedName name="IndianCoalPrice">[4]Input!#REF!</definedName>
    <definedName name="inflationDollar">[4]Input!#REF!</definedName>
    <definedName name="inflationRate">#REF!</definedName>
    <definedName name="inr">[2]assumption!$D$64</definedName>
    <definedName name="Int_newloan_abad">[4]Input!$H$39</definedName>
    <definedName name="InterestCash">#REF!</definedName>
    <definedName name="InterestDebtLong">#REF!</definedName>
    <definedName name="InterestExST">#REF!</definedName>
    <definedName name="InterestonSecDep">[4]Input!#REF!</definedName>
    <definedName name="InterestonWC">[4]Input!#REF!</definedName>
    <definedName name="InterestOther">#REF!</definedName>
    <definedName name="InterestRate">[4]Input!$H$117</definedName>
    <definedName name="InterestRevolver">#REF!</definedName>
    <definedName name="InterestTotal">#REF!</definedName>
    <definedName name="InterestTotalPaid">#REF!</definedName>
    <definedName name="InterestTotalRecd">#REF!</definedName>
    <definedName name="invDays">[4]Input!#REF!</definedName>
    <definedName name="ISCommDiv">#REF!</definedName>
    <definedName name="ISCommDivCashAv">#REF!</definedName>
    <definedName name="ISCommDivPerm">#REF!</definedName>
    <definedName name="ISDepreciation">#REF!</definedName>
    <definedName name="ISDSR">#REF!</definedName>
    <definedName name="ISEBIT">#REF!</definedName>
    <definedName name="ISEBITDA">#REF!</definedName>
    <definedName name="ISEBT">#REF!</definedName>
    <definedName name="ISEBTDepTax">#REF!</definedName>
    <definedName name="ISExtraItems">#REF!</definedName>
    <definedName name="ISFxdCost">#REF!</definedName>
    <definedName name="ISGoodwillAmort">#REF!</definedName>
    <definedName name="ISGrossProfit">#REF!</definedName>
    <definedName name="ISIntExpense">#REF!</definedName>
    <definedName name="ISIntIncome">#REF!</definedName>
    <definedName name="ISIntOther">#REF!</definedName>
    <definedName name="ISMinorityInt">#REF!</definedName>
    <definedName name="ISNetIncome">#REF!</definedName>
    <definedName name="ISOpEx">#REF!</definedName>
    <definedName name="ISPrefDiv">#REF!</definedName>
    <definedName name="ISPrefDivPayable">#REF!</definedName>
    <definedName name="ISRetained">#REF!</definedName>
    <definedName name="ISRevenue">#REF!</definedName>
    <definedName name="ISStatRes">#REF!</definedName>
    <definedName name="ISTaxes">#REF!</definedName>
    <definedName name="jdjfkhdj">#REF!</definedName>
    <definedName name="k">#REF!</definedName>
    <definedName name="Kcal_scm">[4]Input!$G$63</definedName>
    <definedName name="kedar">'[2]#REF'!$C$10</definedName>
    <definedName name="Kedar1">'[2]OTHER RM'!$B$4:$H$26</definedName>
    <definedName name="L_Advances">[13]Input!$H$29</definedName>
    <definedName name="lakh">100000</definedName>
    <definedName name="last">[4]Input!#REF!</definedName>
    <definedName name="lastname">'[2]#REF'!#REF!</definedName>
    <definedName name="Lev_Traiff">[4]Input!$H$9</definedName>
    <definedName name="Levelized_Tariff">[14]Assumption!#REF!</definedName>
    <definedName name="LiborRate">#REF!</definedName>
    <definedName name="lifeGoodwill">[4]Input!#REF!</definedName>
    <definedName name="LLR">[4]Input!$H$8</definedName>
    <definedName name="MAINT_CONSUMPTION">'[2]#REF'!$B$2:$L$48</definedName>
    <definedName name="Man_Incr">#REF!</definedName>
    <definedName name="Man_Incr_I">#REF!</definedName>
    <definedName name="mar">[15]margin.!$I$17</definedName>
    <definedName name="may">#REF!</definedName>
    <definedName name="mb_inputLocation" hidden="1">[4]Input!#REF!</definedName>
    <definedName name="MGMETALS">[2]BREAKUP!#REF!</definedName>
    <definedName name="MHM">[5]Details!$D$156</definedName>
    <definedName name="million">1000000</definedName>
    <definedName name="MinDSR">#REF!</definedName>
    <definedName name="minReserve">[4]Input!#REF!</definedName>
    <definedName name="misgroup" hidden="1">[2]GROUPING!$B$440:$B$1029</definedName>
    <definedName name="ModelStartFY">[4]Input!$H$27</definedName>
    <definedName name="moratoriun_abad">[4]Input!$H$40</definedName>
    <definedName name="MU_Inc">#REF!</definedName>
    <definedName name="MU_Inc_I">#REF!</definedName>
    <definedName name="N">[2]BREAKUP!#REF!</definedName>
    <definedName name="NetPPnE">#REF!</definedName>
    <definedName name="NetProfit">'[2]#REF'!$G$56</definedName>
    <definedName name="Norm_heatrate">[4]Input!$H$145</definedName>
    <definedName name="NormAux">[4]Input!#REF!</definedName>
    <definedName name="NormHeatRate">[4]Input!#REF!</definedName>
    <definedName name="NormOnMExp">[4]Input!#REF!</definedName>
    <definedName name="NormOnMExpEsc">[4]Input!#REF!</definedName>
    <definedName name="NormPLF">[4]Input!#REF!</definedName>
    <definedName name="NTP">[4]Input!#REF!</definedName>
    <definedName name="NumberofPhases">[4]Input!#REF!</definedName>
    <definedName name="obaccdep">'[4]AHD-Oprn'!#REF!</definedName>
    <definedName name="obcwip">'[4]AHD-Oprn'!#REF!</definedName>
    <definedName name="obgrossblock">'[4]AHD-Oprn'!#REF!</definedName>
    <definedName name="OLE_LINK1" localSheetId="4">'CESC Ltd.'!#REF!</definedName>
    <definedName name="om">'[2]#REF'!$C$327</definedName>
    <definedName name="OM_Incr">[4]Input!$H$154</definedName>
    <definedName name="OM_Incr_I">[4]Input!$J$154</definedName>
    <definedName name="one">1</definedName>
    <definedName name="Oper_Maintenence_Expenses">[4]Input!$H$152</definedName>
    <definedName name="Oper_Maintenence_Expenses_I">[4]Input!$J$152</definedName>
    <definedName name="OTHER_RM_SUM">'[2]rawmat break up'!#REF!</definedName>
    <definedName name="p">'[1]Top Sheet'!#REF!</definedName>
    <definedName name="PATMonthActual">#REF!</definedName>
    <definedName name="PATYearActual">#REF!</definedName>
    <definedName name="Payables">[4]Input!#REF!</definedName>
    <definedName name="pDiscountRate">[4]Input!#REF!</definedName>
    <definedName name="pDSRCov">[4]Input!#REF!</definedName>
    <definedName name="pfTaxHol">[4]Input!#REF!</definedName>
    <definedName name="phase">#REF!</definedName>
    <definedName name="Phase1Time">[4]Input!#REF!</definedName>
    <definedName name="Phase2Time">[4]Input!#REF!</definedName>
    <definedName name="Phase3Time">[4]Input!#REF!</definedName>
    <definedName name="PIG_CASTING">'[2]COST SHEET'!#REF!</definedName>
    <definedName name="piTaxHol">[4]Input!#REF!</definedName>
    <definedName name="pLength">[4]Input!#REF!</definedName>
    <definedName name="PLF">[4]Input!$H$25</definedName>
    <definedName name="PLF_I">[4]Input!$J$25</definedName>
    <definedName name="pLoanLifeForeignDebt">[4]Input!#REF!</definedName>
    <definedName name="pLoanLifeLTDebt">[4]Input!#REF!</definedName>
    <definedName name="pLossCarFor">[4]Input!#REF!</definedName>
    <definedName name="pMorForeignDebt">[4]Input!#REF!</definedName>
    <definedName name="pMorLTDebt">[4]Input!#REF!</definedName>
    <definedName name="post" hidden="1">#REF!</definedName>
    <definedName name="power">#REF!</definedName>
    <definedName name="prefDivRate">[4]Input!#REF!</definedName>
    <definedName name="Price_Imported_Coal">[4]Input!$H$74</definedName>
    <definedName name="Price_IndianCoal">[4]Input!$H$73</definedName>
    <definedName name="print">#REF!</definedName>
    <definedName name="Print_Area_MI">#REF!</definedName>
    <definedName name="PRINT_TITLES_MI">'[1]Top Sheet'!#REF!</definedName>
    <definedName name="production">#REF!</definedName>
    <definedName name="PROFITLOSS">#REF!</definedName>
    <definedName name="Project_to_date">'[2]#REF'!$H$9:$J$32</definedName>
    <definedName name="PROPERZI">'[2]COST SHEET'!#REF!</definedName>
    <definedName name="psLibor">[4]Input!#REF!</definedName>
    <definedName name="pStartTaxHol">[4]Input!#REF!</definedName>
    <definedName name="RateCash">#REF!</definedName>
    <definedName name="RateDebtForeign">#REF!</definedName>
    <definedName name="RateDebtLong">#REF!</definedName>
    <definedName name="RatePrime">#REF!</definedName>
    <definedName name="RateRevolver">#REF!</definedName>
    <definedName name="Ratio_importedcoal">[4]Input!$H$69</definedName>
    <definedName name="Ratio_Indiancoal">[4]Input!$H$70</definedName>
    <definedName name="rcop">#REF!</definedName>
    <definedName name="RCOP1">'[2]#REF'!$K$31</definedName>
    <definedName name="rcu">'[16]lot no 86'!$K$31</definedName>
    <definedName name="RD_InputTable">[4]Input!$A$23:$T$156</definedName>
    <definedName name="RD_OutputTable">[4]Input!$D$5:$J$12</definedName>
    <definedName name="Re">[17]margin.!$L$4</definedName>
    <definedName name="REAL">'[2]#REF'!$Q$86</definedName>
    <definedName name="reali">#REF!</definedName>
    <definedName name="reayment_abad">[4]Input!$H$41</definedName>
    <definedName name="rebate">[4]Input!$H$150</definedName>
    <definedName name="rebate_I">[4]Input!$J$150</definedName>
    <definedName name="RebateforPayment">[4]Input!$H$37</definedName>
    <definedName name="Receivables">[4]Input!#REF!</definedName>
    <definedName name="Receivables_I">#REF!</definedName>
    <definedName name="Receivables_months">[4]Input!$H$24</definedName>
    <definedName name="Receivables_months_I">[4]Input!$J$24</definedName>
    <definedName name="RepandMaintCost">[4]Input!$H$55</definedName>
    <definedName name="RepandMaintCostInflation">[4]Input!$H$56</definedName>
    <definedName name="ReqDSR">#REF!</definedName>
    <definedName name="reqDSRCov">[4]Input!#REF!</definedName>
    <definedName name="res">'[2]Break up of RMcost'!$D$5</definedName>
    <definedName name="resd">'[2]Top Sheet'!#REF!</definedName>
    <definedName name="Restriction">[4]Input!#REF!</definedName>
    <definedName name="Return_on_Equity">[4]Input!$H$153</definedName>
    <definedName name="Return_on_Equity_I">[4]Input!$J$153</definedName>
    <definedName name="RevenueDataEntry">'[2]Sales &amp;Sale Cost'!#REF!</definedName>
    <definedName name="rg">#REF!</definedName>
    <definedName name="rm">'[2]#REF'!$C$387</definedName>
    <definedName name="RM_Incr">#REF!</definedName>
    <definedName name="RM_Incr_I">#REF!</definedName>
    <definedName name="RM_VARIANCE">'[2]#REF'!$B$6:$Q$22</definedName>
    <definedName name="roe">[4]Input!$H$30</definedName>
    <definedName name="ROE_Sugen">[4]Input!#REF!</definedName>
    <definedName name="ROLLED_PRODUCTS">'[2]COST SHEET'!#REF!</definedName>
    <definedName name="rpd">'[16]lot no 86'!$K$29</definedName>
    <definedName name="rpt">'[16]lot no 86'!$K$28</definedName>
    <definedName name="rs">#REF!</definedName>
    <definedName name="SL">[5]Details!$D$195</definedName>
    <definedName name="SLAB_CASTING">'[2]COST SHEET'!#REF!</definedName>
    <definedName name="SourceofCoalRatio">[4]Input!#REF!</definedName>
    <definedName name="Srt1stYrGrowthRate">[4]Input!#REF!</definedName>
    <definedName name="SrtATCLoss">[4]Input!$H$106</definedName>
    <definedName name="SrtBaseTariff">[4]Input!$H$96</definedName>
    <definedName name="SrtGrowthRate">[4]Input!#REF!</definedName>
    <definedName name="SrtOtherIncome">[4]Input!$H$98</definedName>
    <definedName name="SrtSalesGrowthRate">[4]Input!$H$97</definedName>
    <definedName name="StationC_cap">[4]Input!$H$83</definedName>
    <definedName name="StationC_heatrate">[4]Input!$H$77</definedName>
    <definedName name="StationC_PLF">[4]Input!$H$89</definedName>
    <definedName name="StationCCap">[4]Input!#REF!</definedName>
    <definedName name="StationCHeatRate">[4]Input!#REF!</definedName>
    <definedName name="StationCPLF">[4]Input!#REF!</definedName>
    <definedName name="StationD_cap">[4]Input!$H$84</definedName>
    <definedName name="StationD_Heatrate">[4]Input!$H$78</definedName>
    <definedName name="StationD_PLF">[4]Input!$H$90</definedName>
    <definedName name="StationDCap">[4]Input!#REF!</definedName>
    <definedName name="StationDHeatRate">[4]Input!#REF!</definedName>
    <definedName name="StationDPLF">[4]Input!#REF!</definedName>
    <definedName name="StationE_cap">[4]Input!$H$85</definedName>
    <definedName name="StationE_heatrate">[4]Input!$H$79</definedName>
    <definedName name="StationE_PLF">[4]Input!$H$91</definedName>
    <definedName name="StationECap">[4]Input!#REF!</definedName>
    <definedName name="StationEHeatRate">[4]Input!#REF!</definedName>
    <definedName name="StationEPLF">[4]Input!#REF!</definedName>
    <definedName name="StationF_cap">[4]Input!$H$86</definedName>
    <definedName name="StationF_heatrate">[4]Input!$H$80</definedName>
    <definedName name="StationF_PLF">[4]Input!$H$92</definedName>
    <definedName name="StationFCap">[4]Input!#REF!</definedName>
    <definedName name="StationFHeatRate">[4]Input!#REF!</definedName>
    <definedName name="StationFPLF">[4]Input!#REF!</definedName>
    <definedName name="STEAM">#REF!</definedName>
    <definedName name="STEAM_PLANT">'[2]COST SHEET'!#REF!</definedName>
    <definedName name="StockMovementEntry">'[2]Stock Cal'!$A$100:$D$103</definedName>
    <definedName name="STORES">'[2]#REF'!$A$1:$L$61</definedName>
    <definedName name="STORES_DETAILS">'[2]#REF'!$A$4:$J$76</definedName>
    <definedName name="STORES_SUMMARY">'[2]#REF'!$B$78:$D$86</definedName>
    <definedName name="Sugen_aux">[4]Input!$H$142</definedName>
    <definedName name="Sugen_cap">[4]Input!$H$140</definedName>
    <definedName name="Sugen_int">[4]Input!$H$147</definedName>
    <definedName name="Sugen_PLF">[4]Input!$H$141</definedName>
    <definedName name="SugenCapacity">[4]Input!#REF!</definedName>
    <definedName name="SugenGasPrice">[4]Input!#REF!</definedName>
    <definedName name="Surat_admin">[4]Input!$H$103</definedName>
    <definedName name="Surat_Employeecost">[4]Input!$H$99</definedName>
    <definedName name="Surat_escalation_Admin">[4]Input!$H$104</definedName>
    <definedName name="Surat_escalation_employee">[4]Input!$H$100</definedName>
    <definedName name="Surat_escalation_R_M">[4]Input!$H$102</definedName>
    <definedName name="Surat_R_M">[4]Input!$H$101</definedName>
    <definedName name="Tariff_Incr">#REF!</definedName>
    <definedName name="Tariff_Incr_I">#REF!</definedName>
    <definedName name="TaxAmtHol">#REF!</definedName>
    <definedName name="taxCapAp">[4]Input!#REF!</definedName>
    <definedName name="taxCorpIDFC">[4]Input!#REF!</definedName>
    <definedName name="taxdep">'[4]AHD-Oprn'!#REF!</definedName>
    <definedName name="TaxDepreciation">#REF!</definedName>
    <definedName name="taxPaidThisYear">[4]Input!#REF!</definedName>
    <definedName name="taxRate">[4]Input!#REF!</definedName>
    <definedName name="TB">'[2]#REF'!$A$1:$C$68</definedName>
    <definedName name="Tech_redn">#REF!</definedName>
    <definedName name="Tech_redn_I">#REF!</definedName>
    <definedName name="thousand">1000</definedName>
    <definedName name="timeHorizon">[4]Input!#REF!</definedName>
    <definedName name="tonnes_railed_wmt">'[2]#REF'!$C$51:$N$51</definedName>
    <definedName name="TotalCapEx">#REF!</definedName>
    <definedName name="Transmission_Majoration_factor_I">[4]Input!$J$154</definedName>
    <definedName name="Unit">[4]Input!#REF!</definedName>
    <definedName name="Variance_analysis">'[2]#REF'!$A$73:$F$127</definedName>
    <definedName name="Vatva_aux">[4]Input!$H$49</definedName>
    <definedName name="Vatva_capacity">[4]Input!$H$64</definedName>
    <definedName name="Vatva_GCV">[4]Input!$H$63</definedName>
    <definedName name="Vatva_Heat_rate">[4]Input!$H$62</definedName>
    <definedName name="Vatva_PLF">[4]Input!$H$65</definedName>
    <definedName name="VatvaBasePLF">[4]Input!#REF!</definedName>
    <definedName name="VatvaCapacity">[4]Input!#REF!</definedName>
    <definedName name="VatvaGCV">[4]Input!#REF!</definedName>
    <definedName name="VatvaHeatRate">[4]Input!#REF!</definedName>
    <definedName name="VatvaStablePLF">[4]Input!#REF!</definedName>
    <definedName name="VectorAssetsSales">#REF!</definedName>
    <definedName name="VectorCapEx">#REF!</definedName>
    <definedName name="VectorEquityInterests">#REF!</definedName>
    <definedName name="VectorExtraItems">#REF!</definedName>
    <definedName name="VectorFxdCost">#REF!</definedName>
    <definedName name="VectorMinorityInt">#REF!</definedName>
    <definedName name="VectorOpEx">#REF!</definedName>
    <definedName name="VectorOtherAssets">#REF!</definedName>
    <definedName name="VectorOtherCurAssets">#REF!</definedName>
    <definedName name="VectorOtherCurLiabs">#REF!</definedName>
    <definedName name="VectorOtherExpenses">#REF!</definedName>
    <definedName name="VectorOtherInterest">#REF!</definedName>
    <definedName name="VectorOtherInvestments">#REF!</definedName>
    <definedName name="VectorOtherLtLiabs">#REF!</definedName>
    <definedName name="VectorRevenue">#REF!</definedName>
    <definedName name="WCAccrued">#REF!</definedName>
    <definedName name="wcDaysPerYear">[4]Input!#REF!</definedName>
    <definedName name="WCInventory">#REF!</definedName>
    <definedName name="WCPayable">#REF!</definedName>
    <definedName name="WCReceivable">#REF!</definedName>
    <definedName name="WCTotal">#REF!</definedName>
    <definedName name="WdrDSR">#REF!</definedName>
    <definedName name="WPI">[4]Input!#REF!</definedName>
    <definedName name="WPI_I">[4]Input!#REF!</definedName>
    <definedName name="X">'[2]#REF'!$E$511:$E$539</definedName>
    <definedName name="yForeignDebt">[4]Input!#REF!</definedName>
    <definedName name="yLTDebt">[4]Input!#REF!</definedName>
    <definedName name="yyyyyyyyyyyyyyyyy">[18]Input!$H$92</definedName>
    <definedName name="z">[19]DETAILS!$C$5</definedName>
    <definedName name="zero">0</definedName>
  </definedNames>
  <calcPr calcId="125725"/>
</workbook>
</file>

<file path=xl/calcChain.xml><?xml version="1.0" encoding="utf-8"?>
<calcChain xmlns="http://schemas.openxmlformats.org/spreadsheetml/2006/main">
  <c r="B18" i="1"/>
  <c r="B9"/>
  <c r="B15" l="1"/>
  <c r="B4" i="3"/>
  <c r="P49" l="1"/>
  <c r="N49"/>
  <c r="L49"/>
  <c r="J49"/>
  <c r="H49"/>
  <c r="F49"/>
  <c r="D49"/>
  <c r="B49"/>
  <c r="P48"/>
  <c r="N48"/>
  <c r="L48"/>
  <c r="J48"/>
  <c r="H48"/>
  <c r="F48"/>
  <c r="D48"/>
  <c r="B48"/>
  <c r="P47"/>
  <c r="N47"/>
  <c r="L47"/>
  <c r="J47"/>
  <c r="H47"/>
  <c r="F47"/>
  <c r="D47"/>
  <c r="B47"/>
  <c r="P46"/>
  <c r="N46"/>
  <c r="L46"/>
  <c r="J46"/>
  <c r="H46"/>
  <c r="F46"/>
  <c r="D46"/>
  <c r="B46"/>
  <c r="P45"/>
  <c r="N45"/>
  <c r="L45"/>
  <c r="J45"/>
  <c r="H45"/>
  <c r="F45"/>
  <c r="D45"/>
  <c r="B45"/>
  <c r="P44"/>
  <c r="N44"/>
  <c r="L44"/>
  <c r="J44"/>
  <c r="H44"/>
  <c r="F44"/>
  <c r="D44"/>
  <c r="B44"/>
  <c r="P43"/>
  <c r="N43"/>
  <c r="L43"/>
  <c r="J43"/>
  <c r="H43"/>
  <c r="F43"/>
  <c r="D43"/>
  <c r="B43"/>
  <c r="P42"/>
  <c r="N42"/>
  <c r="L42"/>
  <c r="J42"/>
  <c r="H42"/>
  <c r="F42"/>
  <c r="D42"/>
  <c r="B42"/>
  <c r="P41"/>
  <c r="N41"/>
  <c r="L41"/>
  <c r="J41"/>
  <c r="H41"/>
  <c r="F41"/>
  <c r="D41"/>
  <c r="B41"/>
  <c r="P40"/>
  <c r="N40"/>
  <c r="L40"/>
  <c r="J40"/>
  <c r="H40"/>
  <c r="F40"/>
  <c r="D40"/>
  <c r="B40"/>
  <c r="P39"/>
  <c r="N39"/>
  <c r="L39"/>
  <c r="J39"/>
  <c r="H39"/>
  <c r="F39"/>
  <c r="D39"/>
  <c r="B39"/>
  <c r="P38"/>
  <c r="N38"/>
  <c r="L38"/>
  <c r="J38"/>
  <c r="H38"/>
  <c r="F38"/>
  <c r="D38"/>
  <c r="B38"/>
  <c r="P37"/>
  <c r="N37"/>
  <c r="L37"/>
  <c r="J37"/>
  <c r="H37"/>
  <c r="F37"/>
  <c r="D37"/>
  <c r="B37"/>
  <c r="P36"/>
  <c r="N36"/>
  <c r="L36"/>
  <c r="J36"/>
  <c r="H36"/>
  <c r="F36"/>
  <c r="D36"/>
  <c r="B36"/>
  <c r="P35"/>
  <c r="N35"/>
  <c r="L35"/>
  <c r="J35"/>
  <c r="H35"/>
  <c r="F35"/>
  <c r="D35"/>
  <c r="B35"/>
  <c r="P34"/>
  <c r="N34"/>
  <c r="L34"/>
  <c r="J34"/>
  <c r="H34"/>
  <c r="F34"/>
  <c r="D34"/>
  <c r="B34"/>
  <c r="P33"/>
  <c r="N33"/>
  <c r="L33"/>
  <c r="J33"/>
  <c r="H33"/>
  <c r="F33"/>
  <c r="D33"/>
  <c r="B33"/>
  <c r="P32"/>
  <c r="N32"/>
  <c r="L32"/>
  <c r="J32"/>
  <c r="H32"/>
  <c r="F32"/>
  <c r="D32"/>
  <c r="B32"/>
  <c r="P31"/>
  <c r="N31"/>
  <c r="L31"/>
  <c r="J31"/>
  <c r="H31"/>
  <c r="F31"/>
  <c r="D31"/>
  <c r="B31"/>
  <c r="P30"/>
  <c r="N30"/>
  <c r="L30"/>
  <c r="J30"/>
  <c r="H30"/>
  <c r="F30"/>
  <c r="D30"/>
  <c r="B30"/>
  <c r="P29"/>
  <c r="N29"/>
  <c r="L29"/>
  <c r="J29"/>
  <c r="H29"/>
  <c r="F29"/>
  <c r="D29"/>
  <c r="B29"/>
  <c r="P28"/>
  <c r="N28"/>
  <c r="L28"/>
  <c r="J28"/>
  <c r="H28"/>
  <c r="F28"/>
  <c r="D28"/>
  <c r="B28"/>
  <c r="P27"/>
  <c r="N27"/>
  <c r="L27"/>
  <c r="J27"/>
  <c r="H27"/>
  <c r="F27"/>
  <c r="D27"/>
  <c r="B27"/>
  <c r="P26"/>
  <c r="N26"/>
  <c r="L26"/>
  <c r="J26"/>
  <c r="H26"/>
  <c r="F26"/>
  <c r="D26"/>
  <c r="B26"/>
  <c r="P25"/>
  <c r="N25"/>
  <c r="L25"/>
  <c r="J25"/>
  <c r="H25"/>
  <c r="F25"/>
  <c r="D25"/>
  <c r="B25"/>
  <c r="P24"/>
  <c r="N24"/>
  <c r="L24"/>
  <c r="J24"/>
  <c r="H24"/>
  <c r="F24"/>
  <c r="D24"/>
  <c r="B24"/>
  <c r="P23"/>
  <c r="N23"/>
  <c r="L23"/>
  <c r="J23"/>
  <c r="H23"/>
  <c r="F23"/>
  <c r="D23"/>
  <c r="B23"/>
  <c r="P22"/>
  <c r="N22"/>
  <c r="L22"/>
  <c r="J22"/>
  <c r="H22"/>
  <c r="F22"/>
  <c r="D22"/>
  <c r="B22"/>
  <c r="P21"/>
  <c r="N21"/>
  <c r="L21"/>
  <c r="J21"/>
  <c r="H21"/>
  <c r="F21"/>
  <c r="D21"/>
  <c r="B21"/>
  <c r="P20"/>
  <c r="N20"/>
  <c r="L20"/>
  <c r="J20"/>
  <c r="H20"/>
  <c r="F20"/>
  <c r="D20"/>
  <c r="B20"/>
  <c r="P19"/>
  <c r="N19"/>
  <c r="L19"/>
  <c r="J19"/>
  <c r="H19"/>
  <c r="F19"/>
  <c r="D19"/>
  <c r="B19"/>
  <c r="P18"/>
  <c r="N18"/>
  <c r="L18"/>
  <c r="J18"/>
  <c r="H18"/>
  <c r="F18"/>
  <c r="D18"/>
  <c r="B18"/>
  <c r="P17"/>
  <c r="N17"/>
  <c r="L17"/>
  <c r="J17"/>
  <c r="H17"/>
  <c r="F17"/>
  <c r="D17"/>
  <c r="B17"/>
  <c r="P16"/>
  <c r="N16"/>
  <c r="L16"/>
  <c r="J16"/>
  <c r="H16"/>
  <c r="F16"/>
  <c r="D16"/>
  <c r="B16"/>
  <c r="P15"/>
  <c r="N15"/>
  <c r="L15"/>
  <c r="J15"/>
  <c r="H15"/>
  <c r="F15"/>
  <c r="D15"/>
  <c r="B15"/>
  <c r="P14"/>
  <c r="N14"/>
  <c r="L14"/>
  <c r="J14"/>
  <c r="H14"/>
  <c r="F14"/>
  <c r="D14"/>
  <c r="B14"/>
  <c r="P13"/>
  <c r="N13"/>
  <c r="L13"/>
  <c r="J13"/>
  <c r="H13"/>
  <c r="F13"/>
  <c r="D13"/>
  <c r="B13"/>
  <c r="P12"/>
  <c r="N12"/>
  <c r="L12"/>
  <c r="J12"/>
  <c r="H12"/>
  <c r="F12"/>
  <c r="D12"/>
  <c r="B12"/>
  <c r="P11"/>
  <c r="N11"/>
  <c r="L11"/>
  <c r="J11"/>
  <c r="H11"/>
  <c r="F11"/>
  <c r="D11"/>
  <c r="B11"/>
  <c r="P10"/>
  <c r="N10"/>
  <c r="L10"/>
  <c r="J10"/>
  <c r="H10"/>
  <c r="F10"/>
  <c r="D10"/>
  <c r="B10"/>
  <c r="P9"/>
  <c r="N9"/>
  <c r="L9"/>
  <c r="J9"/>
  <c r="H9"/>
  <c r="F9"/>
  <c r="D9"/>
  <c r="B9"/>
  <c r="P8"/>
  <c r="N8"/>
  <c r="L8"/>
  <c r="J8"/>
  <c r="H8"/>
  <c r="F8"/>
  <c r="D8"/>
  <c r="B8"/>
  <c r="P7"/>
  <c r="N7"/>
  <c r="L7"/>
  <c r="J7"/>
  <c r="H7"/>
  <c r="F7"/>
  <c r="D7"/>
  <c r="B7"/>
  <c r="P6"/>
  <c r="N6"/>
  <c r="L6"/>
  <c r="J6"/>
  <c r="H6"/>
  <c r="F6"/>
  <c r="D6"/>
  <c r="B6"/>
  <c r="P5"/>
  <c r="N5"/>
  <c r="L5"/>
  <c r="J5"/>
  <c r="H5"/>
  <c r="F5"/>
  <c r="D5"/>
  <c r="B5"/>
  <c r="P4"/>
  <c r="N4"/>
  <c r="L4"/>
  <c r="J4"/>
  <c r="H4"/>
  <c r="F4"/>
  <c r="D4"/>
  <c r="P3"/>
  <c r="N3"/>
  <c r="L3"/>
  <c r="J3"/>
  <c r="H3"/>
  <c r="F3"/>
  <c r="D3"/>
  <c r="B3"/>
  <c r="P2"/>
  <c r="N2"/>
  <c r="L2"/>
  <c r="H2"/>
  <c r="F2"/>
  <c r="D2"/>
  <c r="B2"/>
  <c r="B35" i="1"/>
  <c r="B14"/>
  <c r="B13"/>
  <c r="E4" i="3" l="1"/>
  <c r="I4"/>
  <c r="I28"/>
  <c r="M28"/>
  <c r="Q28"/>
  <c r="E30"/>
  <c r="I30"/>
  <c r="M30"/>
  <c r="Q30"/>
  <c r="E32"/>
  <c r="I32"/>
  <c r="M32"/>
  <c r="Q32"/>
  <c r="E34"/>
  <c r="I34"/>
  <c r="M34"/>
  <c r="Q34"/>
  <c r="I36"/>
  <c r="M36"/>
  <c r="Q36"/>
  <c r="I38"/>
  <c r="M38"/>
  <c r="Q38"/>
  <c r="I40"/>
  <c r="M40"/>
  <c r="Q40"/>
  <c r="I42"/>
  <c r="M42"/>
  <c r="Q42"/>
  <c r="I44"/>
  <c r="M44"/>
  <c r="Q44"/>
  <c r="I46"/>
  <c r="M46"/>
  <c r="Q46"/>
  <c r="C29"/>
  <c r="G29"/>
  <c r="K29"/>
  <c r="O29"/>
  <c r="C31"/>
  <c r="G31"/>
  <c r="K31"/>
  <c r="O31"/>
  <c r="C33"/>
  <c r="G33"/>
  <c r="K33"/>
  <c r="O33"/>
  <c r="C35"/>
  <c r="G35"/>
  <c r="K35"/>
  <c r="O35"/>
  <c r="C37"/>
  <c r="G37"/>
  <c r="K37"/>
  <c r="O37"/>
  <c r="C39"/>
  <c r="G39"/>
  <c r="K39"/>
  <c r="O39"/>
  <c r="C41"/>
  <c r="G41"/>
  <c r="K41"/>
  <c r="O41"/>
  <c r="C43"/>
  <c r="G43"/>
  <c r="K43"/>
  <c r="O43"/>
  <c r="C45"/>
  <c r="G45"/>
  <c r="K45"/>
  <c r="O45"/>
  <c r="C47"/>
  <c r="G47"/>
  <c r="K47"/>
  <c r="O47"/>
  <c r="O3"/>
  <c r="E36"/>
  <c r="E38"/>
  <c r="E40"/>
  <c r="E42"/>
  <c r="E44"/>
  <c r="E46"/>
  <c r="E48"/>
  <c r="B11" i="1"/>
  <c r="B19" s="1"/>
  <c r="I48" i="3"/>
  <c r="M48"/>
  <c r="Q48"/>
  <c r="C49"/>
  <c r="G49"/>
  <c r="K49"/>
  <c r="O49"/>
  <c r="C3"/>
  <c r="G3"/>
  <c r="E3"/>
  <c r="I3"/>
  <c r="M3"/>
  <c r="Q3"/>
  <c r="C4"/>
  <c r="G4"/>
  <c r="K4"/>
  <c r="O4"/>
  <c r="E5"/>
  <c r="I5"/>
  <c r="M5"/>
  <c r="Q5"/>
  <c r="C6"/>
  <c r="G6"/>
  <c r="K6"/>
  <c r="O6"/>
  <c r="E7"/>
  <c r="I7"/>
  <c r="M7"/>
  <c r="Q7"/>
  <c r="C8"/>
  <c r="G8"/>
  <c r="K8"/>
  <c r="O8"/>
  <c r="E9"/>
  <c r="I9"/>
  <c r="M9"/>
  <c r="Q9"/>
  <c r="C10"/>
  <c r="G10"/>
  <c r="K10"/>
  <c r="O10"/>
  <c r="E11"/>
  <c r="I11"/>
  <c r="M11"/>
  <c r="Q11"/>
  <c r="C12"/>
  <c r="G12"/>
  <c r="K12"/>
  <c r="O12"/>
  <c r="E13"/>
  <c r="I13"/>
  <c r="M13"/>
  <c r="Q13"/>
  <c r="C14"/>
  <c r="G14"/>
  <c r="K14"/>
  <c r="O14"/>
  <c r="E15"/>
  <c r="I15"/>
  <c r="M15"/>
  <c r="Q15"/>
  <c r="C16"/>
  <c r="G16"/>
  <c r="K16"/>
  <c r="O16"/>
  <c r="E17"/>
  <c r="I17"/>
  <c r="M17"/>
  <c r="Q17"/>
  <c r="C18"/>
  <c r="G18"/>
  <c r="K18"/>
  <c r="O18"/>
  <c r="E19"/>
  <c r="I19"/>
  <c r="M19"/>
  <c r="Q19"/>
  <c r="C20"/>
  <c r="G20"/>
  <c r="K20"/>
  <c r="O20"/>
  <c r="E21"/>
  <c r="I21"/>
  <c r="M21"/>
  <c r="Q21"/>
  <c r="C22"/>
  <c r="G22"/>
  <c r="K22"/>
  <c r="O22"/>
  <c r="E23"/>
  <c r="I23"/>
  <c r="M23"/>
  <c r="Q23"/>
  <c r="C24"/>
  <c r="G24"/>
  <c r="K24"/>
  <c r="O24"/>
  <c r="E25"/>
  <c r="I25"/>
  <c r="M25"/>
  <c r="Q25"/>
  <c r="C26"/>
  <c r="G26"/>
  <c r="K26"/>
  <c r="O26"/>
  <c r="E27"/>
  <c r="M4"/>
  <c r="Q4"/>
  <c r="C5"/>
  <c r="G5"/>
  <c r="K5"/>
  <c r="O5"/>
  <c r="E6"/>
  <c r="I6"/>
  <c r="M6"/>
  <c r="Q6"/>
  <c r="C7"/>
  <c r="G7"/>
  <c r="K7"/>
  <c r="O7"/>
  <c r="E8"/>
  <c r="I8"/>
  <c r="M8"/>
  <c r="Q8"/>
  <c r="C9"/>
  <c r="G9"/>
  <c r="K9"/>
  <c r="O9"/>
  <c r="E10"/>
  <c r="I10"/>
  <c r="M10"/>
  <c r="Q10"/>
  <c r="C11"/>
  <c r="G11"/>
  <c r="K11"/>
  <c r="O11"/>
  <c r="E12"/>
  <c r="I12"/>
  <c r="M12"/>
  <c r="Q12"/>
  <c r="C13"/>
  <c r="G13"/>
  <c r="K13"/>
  <c r="O13"/>
  <c r="E14"/>
  <c r="I14"/>
  <c r="M14"/>
  <c r="Q14"/>
  <c r="C15"/>
  <c r="G15"/>
  <c r="K15"/>
  <c r="O15"/>
  <c r="E16"/>
  <c r="I16"/>
  <c r="M16"/>
  <c r="Q16"/>
  <c r="C17"/>
  <c r="G17"/>
  <c r="K17"/>
  <c r="O17"/>
  <c r="E18"/>
  <c r="I18"/>
  <c r="M18"/>
  <c r="Q18"/>
  <c r="C19"/>
  <c r="G19"/>
  <c r="K19"/>
  <c r="O19"/>
  <c r="E20"/>
  <c r="I20"/>
  <c r="M20"/>
  <c r="Q20"/>
  <c r="C21"/>
  <c r="G21"/>
  <c r="K21"/>
  <c r="O21"/>
  <c r="E22"/>
  <c r="I22"/>
  <c r="M22"/>
  <c r="Q22"/>
  <c r="C23"/>
  <c r="G23"/>
  <c r="K23"/>
  <c r="O23"/>
  <c r="E24"/>
  <c r="I24"/>
  <c r="M24"/>
  <c r="Q24"/>
  <c r="C25"/>
  <c r="G25"/>
  <c r="K25"/>
  <c r="O25"/>
  <c r="E26"/>
  <c r="I26"/>
  <c r="M26"/>
  <c r="Q26"/>
  <c r="C27"/>
  <c r="G27"/>
  <c r="K27"/>
  <c r="O27"/>
  <c r="E28"/>
  <c r="I27"/>
  <c r="M27"/>
  <c r="Q27"/>
  <c r="C28"/>
  <c r="G28"/>
  <c r="K28"/>
  <c r="O28"/>
  <c r="E29"/>
  <c r="I29"/>
  <c r="M29"/>
  <c r="Q29"/>
  <c r="C30"/>
  <c r="G30"/>
  <c r="K30"/>
  <c r="O30"/>
  <c r="E31"/>
  <c r="I31"/>
  <c r="M31"/>
  <c r="Q31"/>
  <c r="C32"/>
  <c r="G32"/>
  <c r="K32"/>
  <c r="O32"/>
  <c r="E33"/>
  <c r="I33"/>
  <c r="M33"/>
  <c r="Q33"/>
  <c r="C34"/>
  <c r="G34"/>
  <c r="K34"/>
  <c r="O34"/>
  <c r="E35"/>
  <c r="I35"/>
  <c r="M35"/>
  <c r="Q35"/>
  <c r="C36"/>
  <c r="G36"/>
  <c r="K36"/>
  <c r="O36"/>
  <c r="E37"/>
  <c r="I37"/>
  <c r="M37"/>
  <c r="Q37"/>
  <c r="C38"/>
  <c r="G38"/>
  <c r="K38"/>
  <c r="O38"/>
  <c r="E39"/>
  <c r="I39"/>
  <c r="M39"/>
  <c r="Q39"/>
  <c r="C40"/>
  <c r="G40"/>
  <c r="K40"/>
  <c r="O40"/>
  <c r="E41"/>
  <c r="I41"/>
  <c r="M41"/>
  <c r="Q41"/>
  <c r="C42"/>
  <c r="G42"/>
  <c r="K42"/>
  <c r="O42"/>
  <c r="E43"/>
  <c r="I43"/>
  <c r="M43"/>
  <c r="Q43"/>
  <c r="C44"/>
  <c r="G44"/>
  <c r="K44"/>
  <c r="O44"/>
  <c r="E45"/>
  <c r="I45"/>
  <c r="M45"/>
  <c r="Q45"/>
  <c r="C46"/>
  <c r="G46"/>
  <c r="K46"/>
  <c r="O46"/>
  <c r="E47"/>
  <c r="I47"/>
  <c r="M47"/>
  <c r="Q47"/>
  <c r="C48"/>
  <c r="G48"/>
  <c r="K48"/>
  <c r="O48"/>
  <c r="E49"/>
  <c r="I49"/>
  <c r="M49"/>
  <c r="Q49"/>
  <c r="G54" l="1"/>
  <c r="I61"/>
  <c r="K61"/>
  <c r="Q61"/>
  <c r="I55"/>
  <c r="O61"/>
  <c r="M61"/>
  <c r="K54"/>
  <c r="K55"/>
  <c r="Q55"/>
  <c r="O58"/>
  <c r="K58"/>
  <c r="G58"/>
  <c r="Q58"/>
  <c r="M58"/>
  <c r="I58"/>
  <c r="E58"/>
  <c r="I51"/>
  <c r="I52"/>
  <c r="I53"/>
  <c r="I54"/>
  <c r="I59"/>
  <c r="Q59"/>
  <c r="K59"/>
  <c r="E60"/>
  <c r="M60"/>
  <c r="G60"/>
  <c r="O60"/>
  <c r="K51"/>
  <c r="K52"/>
  <c r="K53"/>
  <c r="M52"/>
  <c r="Q52"/>
  <c r="O52"/>
  <c r="O54"/>
  <c r="M53"/>
  <c r="M54"/>
  <c r="M55"/>
  <c r="G55"/>
  <c r="E59"/>
  <c r="M59"/>
  <c r="G59"/>
  <c r="O59"/>
  <c r="I60"/>
  <c r="Q60"/>
  <c r="K60"/>
  <c r="E61"/>
  <c r="G61"/>
  <c r="G51"/>
  <c r="G52"/>
  <c r="G53"/>
  <c r="M51"/>
  <c r="Q51"/>
  <c r="O51"/>
  <c r="O53"/>
  <c r="O55"/>
  <c r="Q53"/>
  <c r="Q54"/>
  <c r="C58" l="1"/>
  <c r="C61"/>
  <c r="C53"/>
  <c r="C54"/>
  <c r="C52"/>
  <c r="C51"/>
  <c r="C55"/>
  <c r="C60"/>
  <c r="C59"/>
  <c r="B21" i="1" l="1"/>
  <c r="B23" s="1"/>
  <c r="B7"/>
  <c r="B25" l="1"/>
</calcChain>
</file>

<file path=xl/sharedStrings.xml><?xml version="1.0" encoding="utf-8"?>
<sst xmlns="http://schemas.openxmlformats.org/spreadsheetml/2006/main" count="1127" uniqueCount="308">
  <si>
    <t>Parameter</t>
  </si>
  <si>
    <t>Source</t>
  </si>
  <si>
    <t>Debt % [A]</t>
  </si>
  <si>
    <t>Central Electricity Regulatory Commission (Terms  &amp; conditions of Tariff) Regulations, 2009  Page  13</t>
  </si>
  <si>
    <t>Equity % [B]</t>
  </si>
  <si>
    <t>Cost of debt</t>
  </si>
  <si>
    <t>Tax rate</t>
  </si>
  <si>
    <t>Post tax cost of debt [C]</t>
  </si>
  <si>
    <t>Cost of Debt - Cost of Debt * (1- Tax rate)</t>
  </si>
  <si>
    <t>Risk free return [D]</t>
  </si>
  <si>
    <t>Duration</t>
  </si>
  <si>
    <t>Beta [F]</t>
  </si>
  <si>
    <t>Return on equity [G]=[D]+[F]*{[E]-[D]}</t>
  </si>
  <si>
    <t>WACC [A]*[C]+[B]*[G]</t>
  </si>
  <si>
    <t>Debt % * Post Tax cost of Debt + Equity % * Return on Equity</t>
  </si>
  <si>
    <t>8.24% 2027</t>
  </si>
  <si>
    <t>6.01% 2028</t>
  </si>
  <si>
    <t>7.95% 2032</t>
  </si>
  <si>
    <t>8.28% 2032</t>
  </si>
  <si>
    <t>8.33% 2032</t>
  </si>
  <si>
    <t>7.5% 2034</t>
  </si>
  <si>
    <t xml:space="preserve">Maximum </t>
  </si>
  <si>
    <t>Sl. No</t>
  </si>
  <si>
    <t>Power Generation Companies</t>
  </si>
  <si>
    <t xml:space="preserve">Start date of Stock price data availability </t>
  </si>
  <si>
    <t>Reference</t>
  </si>
  <si>
    <t>CESC Ltd.</t>
  </si>
  <si>
    <t>http://www.bseindia.com/stockinfo/stockprc2.aspx?scripcode=500084&amp;fromDate=1/1/1991&amp;toDate=6/11/2012&amp;strDMY=M</t>
  </si>
  <si>
    <t>Gujarat Industries Power Co.Ltd.</t>
  </si>
  <si>
    <t>http://www.bseindia.com/stockinfo/stockprc2.aspx?scripcode=517300&amp;fromDate=1/1/1991&amp;toDate=6/11/2012&amp;strDMY=M</t>
  </si>
  <si>
    <t>Neyveli Lignite Corpn.</t>
  </si>
  <si>
    <t>http://www.bseindia.com/stockinfo/stockprc2.aspx?scripcode=513683&amp;fromDate=1/1/1991&amp;toDate=6/11/2012&amp;strDMY=M</t>
  </si>
  <si>
    <t>GVK</t>
  </si>
  <si>
    <t>http://www.bseindia.com/stockinfo/stockprc2.aspx?scripcode=532708&amp;fromDate=1/1/1991&amp;toDate=6/14/2012&amp;strDMY=M</t>
  </si>
  <si>
    <t>NTPC Ltd.</t>
  </si>
  <si>
    <t>http://www.bseindia.com/stockinfo/stockprc2.aspx?scripcode=532555&amp;fromDate=1/1/1991&amp;toDate=6/11/2012&amp;strDMY=M</t>
  </si>
  <si>
    <t>JP Power Venture</t>
  </si>
  <si>
    <t>http://www.bseindia.com/stockinfo/stockprc2.aspx?scripcode=532627&amp;fromDate=1/1/1991&amp;toDate=6/11/2012&amp;strDMY=M</t>
  </si>
  <si>
    <t>Tata Power Co. Ltd.</t>
  </si>
  <si>
    <t>http://www.bseindia.com/stockinfo/stockprc2.aspx?scripcode=500400&amp;fromDate=1/1/1991&amp;toDate=6/11/2012&amp;strDMY=M</t>
  </si>
  <si>
    <t>Period</t>
  </si>
  <si>
    <t>Return</t>
  </si>
  <si>
    <t>Sensex</t>
  </si>
  <si>
    <t>Index</t>
  </si>
  <si>
    <t>Year</t>
  </si>
  <si>
    <t>Average Beta</t>
  </si>
  <si>
    <t>Month</t>
  </si>
  <si>
    <t>Close</t>
  </si>
  <si>
    <t>Close Price</t>
  </si>
  <si>
    <t>Maximum Redemption Yield of all Government of India Securities having tenure over 15 years upto 25 years based on SGL Transactions (http://rbidocs.rbi.org.in/rdocs/Bulletin/PDFs/27T_EBU70110.pdf)</t>
  </si>
  <si>
    <t>http://rbidocs.rbi.org.in/rdocs/Bulletin/PDFs/27T_EBU70110.pdf</t>
  </si>
  <si>
    <t>May-95</t>
  </si>
  <si>
    <t>Mar-95</t>
  </si>
  <si>
    <t>Mar-96</t>
  </si>
  <si>
    <t>Apr-96</t>
  </si>
  <si>
    <t>May-96</t>
  </si>
  <si>
    <t>Jun-96</t>
  </si>
  <si>
    <t>Jul-96</t>
  </si>
  <si>
    <t>Aug-96</t>
  </si>
  <si>
    <t>Sep-96</t>
  </si>
  <si>
    <t>Oct-96</t>
  </si>
  <si>
    <t>Nov-96</t>
  </si>
  <si>
    <t>Dec-96</t>
  </si>
  <si>
    <t>Jan-97</t>
  </si>
  <si>
    <t>Feb-97</t>
  </si>
  <si>
    <t>Mar-97</t>
  </si>
  <si>
    <t>Apr-97</t>
  </si>
  <si>
    <t>May-97</t>
  </si>
  <si>
    <t>Jun-97</t>
  </si>
  <si>
    <t>Jul-97</t>
  </si>
  <si>
    <t>Aug-97</t>
  </si>
  <si>
    <t>Sep-97</t>
  </si>
  <si>
    <t>Oct-97</t>
  </si>
  <si>
    <t>Nov-97</t>
  </si>
  <si>
    <t>Dec-97</t>
  </si>
  <si>
    <t>Jan-98</t>
  </si>
  <si>
    <t>Feb-98</t>
  </si>
  <si>
    <t>Mar-98</t>
  </si>
  <si>
    <t>Apr-98</t>
  </si>
  <si>
    <t>May-98</t>
  </si>
  <si>
    <t>Jun-98</t>
  </si>
  <si>
    <t>Jul-98</t>
  </si>
  <si>
    <t>Aug-98</t>
  </si>
  <si>
    <t>Sep-98</t>
  </si>
  <si>
    <t>Oct-98</t>
  </si>
  <si>
    <t>Nov-98</t>
  </si>
  <si>
    <t>Dec-98</t>
  </si>
  <si>
    <t>Jan-99</t>
  </si>
  <si>
    <t>Feb-99</t>
  </si>
  <si>
    <t>Mar-99</t>
  </si>
  <si>
    <t>Apr-99</t>
  </si>
  <si>
    <t>May-99</t>
  </si>
  <si>
    <t>Jun-99</t>
  </si>
  <si>
    <t>Jul-99</t>
  </si>
  <si>
    <t>Aug-99</t>
  </si>
  <si>
    <t>Sep-99</t>
  </si>
  <si>
    <t>Oct-99</t>
  </si>
  <si>
    <t>Nov-99</t>
  </si>
  <si>
    <t>Dec-99</t>
  </si>
  <si>
    <t>Jan-00</t>
  </si>
  <si>
    <t>Feb-00</t>
  </si>
  <si>
    <t>Mar-00</t>
  </si>
  <si>
    <t>Apr-00</t>
  </si>
  <si>
    <t>May-00</t>
  </si>
  <si>
    <t>Jun-00</t>
  </si>
  <si>
    <t>Jul-00</t>
  </si>
  <si>
    <t>Aug-00</t>
  </si>
  <si>
    <t>Sep-00</t>
  </si>
  <si>
    <t>Oct-00</t>
  </si>
  <si>
    <t>Nov-00</t>
  </si>
  <si>
    <t>Dec-00</t>
  </si>
  <si>
    <t>Jan-01</t>
  </si>
  <si>
    <t>Feb-01</t>
  </si>
  <si>
    <t>Mar-01</t>
  </si>
  <si>
    <t>Apr-01</t>
  </si>
  <si>
    <t>May-01</t>
  </si>
  <si>
    <t>Jun-01</t>
  </si>
  <si>
    <t>Jul-01</t>
  </si>
  <si>
    <t>Aug-01</t>
  </si>
  <si>
    <t>Sep-01</t>
  </si>
  <si>
    <t>Oct-01</t>
  </si>
  <si>
    <t>Nov-01</t>
  </si>
  <si>
    <t>Dec-01</t>
  </si>
  <si>
    <t>Jan-02</t>
  </si>
  <si>
    <t>Feb-02</t>
  </si>
  <si>
    <t>Mar-02</t>
  </si>
  <si>
    <t>Apr-02</t>
  </si>
  <si>
    <t>May-02</t>
  </si>
  <si>
    <t>Jun-02</t>
  </si>
  <si>
    <t>Jul-02</t>
  </si>
  <si>
    <t>Aug-02</t>
  </si>
  <si>
    <t>Sep-02</t>
  </si>
  <si>
    <t>Oct-02</t>
  </si>
  <si>
    <t>Nov-02</t>
  </si>
  <si>
    <t>Dec-02</t>
  </si>
  <si>
    <t>Jan-03</t>
  </si>
  <si>
    <t>Feb-03</t>
  </si>
  <si>
    <t>Mar-03</t>
  </si>
  <si>
    <t>Apr-03</t>
  </si>
  <si>
    <t>May-03</t>
  </si>
  <si>
    <t>Jun-03</t>
  </si>
  <si>
    <t>Jul-03</t>
  </si>
  <si>
    <t>Aug-03</t>
  </si>
  <si>
    <t>Sep-03</t>
  </si>
  <si>
    <t>Oct-03</t>
  </si>
  <si>
    <t>Nov-03</t>
  </si>
  <si>
    <t>Dec-03</t>
  </si>
  <si>
    <t>Jan-04</t>
  </si>
  <si>
    <t>Feb-04</t>
  </si>
  <si>
    <t>Mar-04</t>
  </si>
  <si>
    <t>Apr-04</t>
  </si>
  <si>
    <t>May-04</t>
  </si>
  <si>
    <t>Jun-04</t>
  </si>
  <si>
    <t>Jul-04</t>
  </si>
  <si>
    <t>Aug-04</t>
  </si>
  <si>
    <t>Sep-04</t>
  </si>
  <si>
    <t>Oct-04</t>
  </si>
  <si>
    <t>Nov-04</t>
  </si>
  <si>
    <t>Dec-04</t>
  </si>
  <si>
    <t>Jan-05</t>
  </si>
  <si>
    <t>Feb-05</t>
  </si>
  <si>
    <t>Mar-05</t>
  </si>
  <si>
    <t>Apr-05</t>
  </si>
  <si>
    <t>May-05</t>
  </si>
  <si>
    <t>Jun-05</t>
  </si>
  <si>
    <t>Jul-05</t>
  </si>
  <si>
    <t>Aug-05</t>
  </si>
  <si>
    <t>Sep-05</t>
  </si>
  <si>
    <t>Oct-05</t>
  </si>
  <si>
    <t>Nov-05</t>
  </si>
  <si>
    <t>Dec-05</t>
  </si>
  <si>
    <t>Jan-06</t>
  </si>
  <si>
    <t>Feb-06</t>
  </si>
  <si>
    <t>Mar-06</t>
  </si>
  <si>
    <t>Apr-06</t>
  </si>
  <si>
    <t>May-06</t>
  </si>
  <si>
    <t>Jun-06</t>
  </si>
  <si>
    <t>Jul-06</t>
  </si>
  <si>
    <t>Aug-06</t>
  </si>
  <si>
    <t>Sep-06</t>
  </si>
  <si>
    <t>Oct-06</t>
  </si>
  <si>
    <t>Nov-06</t>
  </si>
  <si>
    <t>Dec-06</t>
  </si>
  <si>
    <t>Jan-07</t>
  </si>
  <si>
    <t>Feb-07</t>
  </si>
  <si>
    <t>Mar-07</t>
  </si>
  <si>
    <t>Apr-07</t>
  </si>
  <si>
    <t>May-07</t>
  </si>
  <si>
    <t>Jun-07</t>
  </si>
  <si>
    <t>Jul-07</t>
  </si>
  <si>
    <t>Aug-07</t>
  </si>
  <si>
    <t>Sep-07</t>
  </si>
  <si>
    <t>Oct-07</t>
  </si>
  <si>
    <t>Nov-07</t>
  </si>
  <si>
    <t>Dec-07</t>
  </si>
  <si>
    <t>Jan-08</t>
  </si>
  <si>
    <t>Feb-08</t>
  </si>
  <si>
    <t>Mar-08</t>
  </si>
  <si>
    <t>Apr-08</t>
  </si>
  <si>
    <t>May-08</t>
  </si>
  <si>
    <t>Jun-08</t>
  </si>
  <si>
    <t>Jul-08</t>
  </si>
  <si>
    <t>Aug-08</t>
  </si>
  <si>
    <t>Sep-08</t>
  </si>
  <si>
    <t>Oct-08</t>
  </si>
  <si>
    <t>Nov-08</t>
  </si>
  <si>
    <t>Dec-08</t>
  </si>
  <si>
    <t>Jan-09</t>
  </si>
  <si>
    <t>Feb-09</t>
  </si>
  <si>
    <t>Mar-09</t>
  </si>
  <si>
    <t>Apr-09</t>
  </si>
  <si>
    <t>May-09</t>
  </si>
  <si>
    <t>Jun-09</t>
  </si>
  <si>
    <t>Jul-09</t>
  </si>
  <si>
    <t>Aug-09</t>
  </si>
  <si>
    <t>Sep-09</t>
  </si>
  <si>
    <t>Oct-09</t>
  </si>
  <si>
    <t>Nov-09</t>
  </si>
  <si>
    <t>Dec-09</t>
  </si>
  <si>
    <t>Apr-93</t>
  </si>
  <si>
    <t>May-93</t>
  </si>
  <si>
    <t>Jun-93</t>
  </si>
  <si>
    <t>Jul-93</t>
  </si>
  <si>
    <t>Aug-93</t>
  </si>
  <si>
    <t>Sep-93</t>
  </si>
  <si>
    <t>Oct-93</t>
  </si>
  <si>
    <t>Nov-93</t>
  </si>
  <si>
    <t>Dec-93</t>
  </si>
  <si>
    <t>Jan-94</t>
  </si>
  <si>
    <t>Feb-94</t>
  </si>
  <si>
    <t>Mar-94</t>
  </si>
  <si>
    <t>Apr-94</t>
  </si>
  <si>
    <t>May-94</t>
  </si>
  <si>
    <t>Jun-94</t>
  </si>
  <si>
    <t>Jul-94</t>
  </si>
  <si>
    <t>Aug-94</t>
  </si>
  <si>
    <t>Sep-94</t>
  </si>
  <si>
    <t>Oct-94</t>
  </si>
  <si>
    <t>Nov-94</t>
  </si>
  <si>
    <t>Dec-94</t>
  </si>
  <si>
    <t>Jan-95</t>
  </si>
  <si>
    <t>Feb-95</t>
  </si>
  <si>
    <t>Apr-95</t>
  </si>
  <si>
    <t>Jun-95</t>
  </si>
  <si>
    <t>Jul-95</t>
  </si>
  <si>
    <t>Aug-95</t>
  </si>
  <si>
    <t>Sep-95</t>
  </si>
  <si>
    <t>Oct-95</t>
  </si>
  <si>
    <t>Nov-95</t>
  </si>
  <si>
    <t>Dec-95</t>
  </si>
  <si>
    <t>Jan-96</t>
  </si>
  <si>
    <t>Feb-96</t>
  </si>
  <si>
    <t>Jan-91</t>
  </si>
  <si>
    <t>Feb-91</t>
  </si>
  <si>
    <t>Mar-91</t>
  </si>
  <si>
    <t>Apr-91</t>
  </si>
  <si>
    <t>May-91</t>
  </si>
  <si>
    <t>Jun-91</t>
  </si>
  <si>
    <t>Jul-91</t>
  </si>
  <si>
    <t>Aug-91</t>
  </si>
  <si>
    <t>Sep-91</t>
  </si>
  <si>
    <t>Oct-91</t>
  </si>
  <si>
    <t>Nov-91</t>
  </si>
  <si>
    <t>Dec-91</t>
  </si>
  <si>
    <t>Jan-92</t>
  </si>
  <si>
    <t>Feb-92</t>
  </si>
  <si>
    <t>Mar-92</t>
  </si>
  <si>
    <t>Apr-92</t>
  </si>
  <si>
    <t>May-92</t>
  </si>
  <si>
    <t>Jun-92</t>
  </si>
  <si>
    <t>Jul-92</t>
  </si>
  <si>
    <t>Aug-92</t>
  </si>
  <si>
    <t>Sep-92</t>
  </si>
  <si>
    <t>Oct-92</t>
  </si>
  <si>
    <t>Nov-92</t>
  </si>
  <si>
    <t>Dec-92</t>
  </si>
  <si>
    <t>Jan-93</t>
  </si>
  <si>
    <t>Feb-93</t>
  </si>
  <si>
    <t>Mar-93</t>
  </si>
  <si>
    <t>Jan-12</t>
  </si>
  <si>
    <t>Feb-12</t>
  </si>
  <si>
    <t>Mar-12</t>
  </si>
  <si>
    <t>Apr-12</t>
  </si>
  <si>
    <t>May-12</t>
  </si>
  <si>
    <t>Jun-12</t>
  </si>
  <si>
    <t>Jul-12</t>
  </si>
  <si>
    <t>Aug-12</t>
  </si>
  <si>
    <t>Sep-12</t>
  </si>
  <si>
    <t>Oct-12</t>
  </si>
  <si>
    <t>Nov-12</t>
  </si>
  <si>
    <t>Dec-12</t>
  </si>
  <si>
    <t>The minimum data of four years is available for all the companies. Hence, a data vintage of four years has been used uniformly for all the companies while calculating beta. Further, a research paper titled "Estimating Risk Parameters" by the renowned scholar Aswath Damodaran (http://pages.stern.nyu.edu/~adamodar/pdfiles/papers/beta.pdf), who is a Professor of Finance at the Stern School of Business at New York University and an authority on the subject (page 9) states, “Risk and return models are silent on how long a time period one needs to use to estimate betas. Services use periods ranging from two years to five years for beta estimates, with varying results." 
Based on the above, the beta has been selected.</t>
  </si>
  <si>
    <t>Market return for WACC [E]</t>
  </si>
  <si>
    <t xml:space="preserve">Market return for BSE 500 </t>
  </si>
  <si>
    <t>Market return for BSE SENSEX</t>
  </si>
  <si>
    <t xml:space="preserve">Calculated for BSE SENSEX for the period January 1985 to December 2009 (i.e. 25 years) </t>
  </si>
  <si>
    <t xml:space="preserve">Calculated for BSE 500 for the period February 1999 to December 2009 (i.e. 10.92 years) </t>
  </si>
  <si>
    <t>BSE - SENSEX</t>
  </si>
  <si>
    <t xml:space="preserve">Minimum of the market return calculated for BSE SENSEX and BSE 500 </t>
  </si>
  <si>
    <t>Market Return = Risk Free Return + Beta*(Market Return - Risk Free Return)</t>
  </si>
  <si>
    <t>Value</t>
  </si>
  <si>
    <t>Modal BPLR of PSBs - Second Quarter Review of Monetary Policy 2009-10 Table 17 (http://rbi.org.in/scripts/NotificationUser.aspx?Id=5326&amp;Mode=0)</t>
  </si>
  <si>
    <t xml:space="preserve">Effective Average Tax rate for 12 years </t>
  </si>
  <si>
    <t>Redemption Yield on Government of India Securities over 15 Years in the month of November 2009</t>
  </si>
  <si>
    <t>Base Price of BSE SENSEX Index (http://www.bseindia.com)</t>
  </si>
  <si>
    <t>Closing Price of BSE SENSEX for the month of December 2009 (http://www.bseindia.com)</t>
  </si>
  <si>
    <t>Base Price of BSE 500 Index (http://www.bseindia.com)</t>
  </si>
  <si>
    <t>Closing Price of BSE 500 for the month of December 2009 (http://www.bseindia.com)</t>
  </si>
</sst>
</file>

<file path=xl/styles.xml><?xml version="1.0" encoding="utf-8"?>
<styleSheet xmlns="http://schemas.openxmlformats.org/spreadsheetml/2006/main">
  <numFmts count="10">
    <numFmt numFmtId="44" formatCode="_(&quot;$&quot;* #,##0.00_);_(&quot;$&quot;* \(#,##0.00\);_(&quot;$&quot;* &quot;-&quot;??_);_(@_)"/>
    <numFmt numFmtId="43" formatCode="_(* #,##0.00_);_(* \(#,##0.00\);_(* &quot;-&quot;??_);_(@_)"/>
    <numFmt numFmtId="164" formatCode="0.000"/>
    <numFmt numFmtId="165" formatCode="&quot;£&quot;#,##0.0_);\(&quot;£&quot;#,##0.0\)"/>
    <numFmt numFmtId="166" formatCode="_-* #,##0.00_-;\-* #,##0.00_-;_-* &quot;-&quot;??_-;_-@_-"/>
    <numFmt numFmtId="167" formatCode="_-[$€]* #,##0.00_-;\-[$€]* #,##0.00_-;_-[$€]* &quot;-&quot;??_-;_-@_-"/>
    <numFmt numFmtId="168" formatCode="_-&quot;Rs&quot;* #,##0.00_-;\-&quot;Rs&quot;* #,##0.00_-;_-&quot;Rs&quot;* &quot;-&quot;??_-;_-@_-"/>
    <numFmt numFmtId="169" formatCode="#,###.#;[Red]\-#,###.#"/>
    <numFmt numFmtId="170" formatCode="mm/dd/yy"/>
    <numFmt numFmtId="171" formatCode="0_)"/>
  </numFmts>
  <fonts count="31">
    <font>
      <sz val="10"/>
      <name val="Arial"/>
    </font>
    <font>
      <sz val="11"/>
      <color theme="1"/>
      <name val="Calibri"/>
      <family val="2"/>
      <scheme val="minor"/>
    </font>
    <font>
      <sz val="11"/>
      <color theme="1"/>
      <name val="Calibri"/>
      <family val="2"/>
      <scheme val="minor"/>
    </font>
    <font>
      <sz val="10"/>
      <name val="Arial"/>
      <family val="2"/>
    </font>
    <font>
      <b/>
      <sz val="11"/>
      <color theme="1"/>
      <name val="Times New Roman"/>
      <family val="1"/>
    </font>
    <font>
      <sz val="11"/>
      <name val="Times New Roman"/>
      <family val="1"/>
    </font>
    <font>
      <sz val="11"/>
      <color theme="1"/>
      <name val="Times New Roman"/>
      <family val="1"/>
    </font>
    <font>
      <b/>
      <sz val="11"/>
      <name val="Times New Roman"/>
      <family val="1"/>
    </font>
    <font>
      <u/>
      <sz val="10"/>
      <color theme="10"/>
      <name val="Arial"/>
      <family val="2"/>
    </font>
    <font>
      <u/>
      <sz val="11"/>
      <color theme="10"/>
      <name val="Times New Roman"/>
      <family val="1"/>
    </font>
    <font>
      <sz val="10"/>
      <name val="Helv"/>
      <family val="2"/>
    </font>
    <font>
      <sz val="8"/>
      <name val="Arial"/>
      <family val="2"/>
    </font>
    <font>
      <sz val="10"/>
      <name val="Times New Roman"/>
      <family val="1"/>
    </font>
    <font>
      <sz val="12"/>
      <name val="Tms Rmn"/>
    </font>
    <font>
      <sz val="12"/>
      <name val="Arial Rounded MT"/>
    </font>
    <font>
      <sz val="10"/>
      <name val="MS Serif"/>
      <family val="1"/>
    </font>
    <font>
      <sz val="10"/>
      <color indexed="16"/>
      <name val="MS Serif"/>
      <family val="1"/>
    </font>
    <font>
      <b/>
      <sz val="12"/>
      <name val="Arial"/>
      <family val="2"/>
    </font>
    <font>
      <u/>
      <sz val="10"/>
      <color indexed="12"/>
      <name val="Arial"/>
      <family val="2"/>
    </font>
    <font>
      <i/>
      <sz val="10"/>
      <name val="Arial"/>
      <family val="2"/>
    </font>
    <font>
      <sz val="8"/>
      <name val="Times New Roman"/>
      <family val="1"/>
    </font>
    <font>
      <sz val="7"/>
      <name val="Small Fonts"/>
      <family val="2"/>
    </font>
    <font>
      <sz val="10"/>
      <name val="Courier"/>
      <family val="3"/>
    </font>
    <font>
      <i/>
      <sz val="10"/>
      <color indexed="10"/>
      <name val="Arial"/>
      <family val="2"/>
    </font>
    <font>
      <sz val="8"/>
      <name val="Helv"/>
    </font>
    <font>
      <b/>
      <sz val="8"/>
      <color indexed="8"/>
      <name val="Helv"/>
    </font>
    <font>
      <b/>
      <sz val="10"/>
      <color indexed="56"/>
      <name val="Arial"/>
      <family val="2"/>
    </font>
    <font>
      <sz val="8"/>
      <color indexed="8"/>
      <name val="Arial"/>
      <family val="2"/>
    </font>
    <font>
      <sz val="14"/>
      <name val="Arial"/>
      <family val="2"/>
    </font>
    <font>
      <sz val="10"/>
      <color indexed="14"/>
      <name val="Arial"/>
      <family val="2"/>
    </font>
    <font>
      <sz val="11"/>
      <name val="Arial"/>
      <family val="2"/>
    </font>
  </fonts>
  <fills count="13">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indexed="9"/>
        <bgColor indexed="64"/>
      </patternFill>
    </fill>
    <fill>
      <patternFill patternType="solid">
        <fgColor theme="4" tint="0.39997558519241921"/>
        <bgColor indexed="64"/>
      </patternFill>
    </fill>
    <fill>
      <patternFill patternType="solid">
        <fgColor indexed="12"/>
        <bgColor indexed="12"/>
      </patternFill>
    </fill>
    <fill>
      <patternFill patternType="solid">
        <fgColor indexed="13"/>
        <bgColor indexed="13"/>
      </patternFill>
    </fill>
    <fill>
      <patternFill patternType="solid">
        <fgColor indexed="22"/>
        <bgColor indexed="64"/>
      </patternFill>
    </fill>
    <fill>
      <patternFill patternType="solid">
        <fgColor indexed="26"/>
        <bgColor indexed="64"/>
      </patternFill>
    </fill>
    <fill>
      <patternFill patternType="solid">
        <fgColor indexed="13"/>
        <bgColor indexed="64"/>
      </patternFill>
    </fill>
    <fill>
      <patternFill patternType="solid">
        <fgColor indexed="10"/>
        <bgColor indexed="64"/>
      </patternFill>
    </fill>
    <fill>
      <patternFill patternType="solid">
        <fgColor theme="2" tint="-9.9978637043366805E-2"/>
        <bgColor indexed="64"/>
      </patternFill>
    </fill>
  </fills>
  <borders count="2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double">
        <color indexed="8"/>
      </top>
      <bottom style="thin">
        <color indexed="8"/>
      </bottom>
      <diagonal/>
    </border>
    <border>
      <left/>
      <right/>
      <top style="medium">
        <color indexed="64"/>
      </top>
      <bottom style="medium">
        <color indexed="64"/>
      </bottom>
      <diagonal/>
    </border>
    <border>
      <left/>
      <right/>
      <top style="thin">
        <color indexed="64"/>
      </top>
      <bottom style="thin">
        <color indexed="64"/>
      </bottom>
      <diagonal/>
    </border>
    <border>
      <left style="thin">
        <color indexed="8"/>
      </left>
      <right style="thin">
        <color indexed="8"/>
      </right>
      <top/>
      <bottom/>
      <diagonal/>
    </border>
    <border>
      <left/>
      <right/>
      <top/>
      <bottom style="thin">
        <color indexed="1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08">
    <xf numFmtId="0" fontId="0" fillId="0" borderId="0"/>
    <xf numFmtId="43" fontId="3" fillId="0" borderId="0" applyFont="0" applyFill="0" applyBorder="0" applyAlignment="0" applyProtection="0"/>
    <xf numFmtId="0" fontId="3" fillId="0" borderId="0"/>
    <xf numFmtId="9" fontId="2" fillId="0" borderId="0" applyFont="0" applyFill="0" applyBorder="0" applyAlignment="0" applyProtection="0"/>
    <xf numFmtId="0" fontId="8" fillId="0" borderId="0" applyNumberFormat="0" applyFill="0" applyBorder="0" applyAlignment="0" applyProtection="0">
      <alignment vertical="top"/>
      <protection locked="0"/>
    </xf>
    <xf numFmtId="0" fontId="1" fillId="0" borderId="0"/>
    <xf numFmtId="0" fontId="1" fillId="0" borderId="0"/>
    <xf numFmtId="43" fontId="1" fillId="0" borderId="0" applyFont="0" applyFill="0" applyBorder="0" applyAlignment="0" applyProtection="0"/>
    <xf numFmtId="0" fontId="1" fillId="0" borderId="0"/>
    <xf numFmtId="0" fontId="3" fillId="0" borderId="0"/>
    <xf numFmtId="0" fontId="3" fillId="0" borderId="0"/>
    <xf numFmtId="0" fontId="10" fillId="0" borderId="0"/>
    <xf numFmtId="0" fontId="11" fillId="0" borderId="0"/>
    <xf numFmtId="0" fontId="3" fillId="0" borderId="0"/>
    <xf numFmtId="0" fontId="12" fillId="0" borderId="0"/>
    <xf numFmtId="0" fontId="3" fillId="0" borderId="0"/>
    <xf numFmtId="0" fontId="3" fillId="0" borderId="0"/>
    <xf numFmtId="0" fontId="3" fillId="0" borderId="0"/>
    <xf numFmtId="0" fontId="13" fillId="0" borderId="0" applyNumberFormat="0" applyFill="0" applyBorder="0" applyAlignment="0" applyProtection="0"/>
    <xf numFmtId="0" fontId="3" fillId="0" borderId="0"/>
    <xf numFmtId="0" fontId="12" fillId="0" borderId="0"/>
    <xf numFmtId="0" fontId="3" fillId="0" borderId="0" applyNumberFormat="0" applyFill="0" applyBorder="0" applyAlignment="0"/>
    <xf numFmtId="165" fontId="14" fillId="0" borderId="0" applyFill="0" applyBorder="0" applyAlignment="0"/>
    <xf numFmtId="0" fontId="3" fillId="0" borderId="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6" fontId="3" fillId="0" borderId="0" applyFont="0" applyFill="0" applyBorder="0" applyAlignment="0" applyProtection="0"/>
    <xf numFmtId="0" fontId="15" fillId="0" borderId="0" applyNumberFormat="0" applyAlignment="0">
      <alignment horizontal="left"/>
    </xf>
    <xf numFmtId="44" fontId="3" fillId="0" borderId="0" applyFont="0" applyFill="0" applyBorder="0" applyAlignment="0" applyProtection="0"/>
    <xf numFmtId="0" fontId="3" fillId="0" borderId="0">
      <protection locked="0"/>
    </xf>
    <xf numFmtId="0" fontId="3" fillId="0" borderId="0"/>
    <xf numFmtId="0" fontId="3" fillId="0" borderId="17"/>
    <xf numFmtId="0" fontId="3" fillId="0" borderId="17"/>
    <xf numFmtId="0" fontId="3" fillId="6" borderId="0"/>
    <xf numFmtId="0" fontId="16" fillId="0" borderId="0" applyNumberFormat="0" applyAlignment="0">
      <alignment horizontal="left"/>
    </xf>
    <xf numFmtId="167" fontId="3" fillId="0" borderId="0" applyFont="0" applyFill="0" applyBorder="0" applyAlignment="0" applyProtection="0"/>
    <xf numFmtId="0" fontId="3" fillId="0" borderId="0">
      <protection locked="0"/>
    </xf>
    <xf numFmtId="0" fontId="3" fillId="0" borderId="0">
      <protection locked="0"/>
    </xf>
    <xf numFmtId="0" fontId="3" fillId="0" borderId="0">
      <protection locked="0"/>
    </xf>
    <xf numFmtId="0" fontId="3" fillId="0" borderId="0">
      <protection locked="0"/>
    </xf>
    <xf numFmtId="0" fontId="3" fillId="0" borderId="0">
      <protection locked="0"/>
    </xf>
    <xf numFmtId="0" fontId="3" fillId="0" borderId="0">
      <protection locked="0"/>
    </xf>
    <xf numFmtId="0" fontId="3" fillId="0" borderId="0">
      <protection locked="0"/>
    </xf>
    <xf numFmtId="168" fontId="3" fillId="0" borderId="0">
      <protection locked="0"/>
    </xf>
    <xf numFmtId="0" fontId="3" fillId="0" borderId="18"/>
    <xf numFmtId="0" fontId="3" fillId="0" borderId="17"/>
    <xf numFmtId="0" fontId="3" fillId="7" borderId="17"/>
    <xf numFmtId="38" fontId="11" fillId="8" borderId="0" applyNumberFormat="0" applyBorder="0" applyAlignment="0" applyProtection="0"/>
    <xf numFmtId="0" fontId="17" fillId="0" borderId="19" applyNumberFormat="0" applyAlignment="0" applyProtection="0">
      <alignment horizontal="left" vertical="center"/>
    </xf>
    <xf numFmtId="0" fontId="17" fillId="0" borderId="20">
      <alignment horizontal="left" vertical="center"/>
    </xf>
    <xf numFmtId="0" fontId="3" fillId="0" borderId="0">
      <protection locked="0"/>
    </xf>
    <xf numFmtId="0" fontId="3" fillId="0" borderId="0">
      <protection locked="0"/>
    </xf>
    <xf numFmtId="0" fontId="1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10" fontId="11" fillId="9" borderId="5" applyNumberFormat="0" applyBorder="0" applyAlignment="0" applyProtection="0"/>
    <xf numFmtId="0" fontId="19" fillId="10" borderId="0" applyNumberFormat="0" applyBorder="0" applyAlignment="0"/>
    <xf numFmtId="0" fontId="20" fillId="0" borderId="0"/>
    <xf numFmtId="37" fontId="21" fillId="0" borderId="0"/>
    <xf numFmtId="169" fontId="14"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22" fillId="0" borderId="0"/>
    <xf numFmtId="10"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23" fillId="0" borderId="0" applyNumberFormat="0" applyFill="0" applyBorder="0" applyAlignment="0" applyProtection="0"/>
    <xf numFmtId="0" fontId="20" fillId="0" borderId="0"/>
    <xf numFmtId="0" fontId="3" fillId="0" borderId="0"/>
    <xf numFmtId="170" fontId="24" fillId="0" borderId="0" applyNumberFormat="0" applyFill="0" applyBorder="0" applyAlignment="0" applyProtection="0">
      <alignment horizontal="left"/>
    </xf>
    <xf numFmtId="0" fontId="3" fillId="0" borderId="0"/>
    <xf numFmtId="0" fontId="12" fillId="0" borderId="0"/>
    <xf numFmtId="40" fontId="25" fillId="0" borderId="0" applyBorder="0">
      <alignment horizontal="right"/>
    </xf>
    <xf numFmtId="0" fontId="26" fillId="11" borderId="0" applyNumberFormat="0" applyBorder="0" applyAlignment="0"/>
    <xf numFmtId="0" fontId="27" fillId="0" borderId="0"/>
    <xf numFmtId="171" fontId="28" fillId="0" borderId="21"/>
    <xf numFmtId="0" fontId="12" fillId="0" borderId="0"/>
    <xf numFmtId="0" fontId="12" fillId="0" borderId="0"/>
    <xf numFmtId="0" fontId="29" fillId="0" borderId="22" applyNumberFormat="0" applyAlignment="0"/>
    <xf numFmtId="0" fontId="11" fillId="0" borderId="0"/>
    <xf numFmtId="0" fontId="20" fillId="0" borderId="0"/>
    <xf numFmtId="0" fontId="20" fillId="0" borderId="0"/>
    <xf numFmtId="0" fontId="20" fillId="0" borderId="0"/>
    <xf numFmtId="0" fontId="3" fillId="0" borderId="0"/>
    <xf numFmtId="0" fontId="30" fillId="0" borderId="0"/>
    <xf numFmtId="0" fontId="3" fillId="0" borderId="0"/>
  </cellStyleXfs>
  <cellXfs count="91">
    <xf numFmtId="0" fontId="0" fillId="0" borderId="0" xfId="0"/>
    <xf numFmtId="0" fontId="4" fillId="0" borderId="1" xfId="2" applyFont="1" applyBorder="1" applyAlignment="1">
      <alignment horizontal="center"/>
    </xf>
    <xf numFmtId="0" fontId="4" fillId="0" borderId="2" xfId="2" applyFont="1" applyBorder="1" applyAlignment="1">
      <alignment horizontal="center"/>
    </xf>
    <xf numFmtId="0" fontId="4" fillId="0" borderId="3" xfId="2" applyFont="1" applyFill="1" applyBorder="1" applyAlignment="1">
      <alignment horizontal="center"/>
    </xf>
    <xf numFmtId="0" fontId="3" fillId="0" borderId="0" xfId="2"/>
    <xf numFmtId="0" fontId="5" fillId="0" borderId="4" xfId="2" applyFont="1" applyBorder="1"/>
    <xf numFmtId="9" fontId="5" fillId="0" borderId="5" xfId="2" applyNumberFormat="1" applyFont="1" applyBorder="1"/>
    <xf numFmtId="0" fontId="5" fillId="0" borderId="6" xfId="2" applyFont="1" applyBorder="1"/>
    <xf numFmtId="10" fontId="5" fillId="0" borderId="5" xfId="2" applyNumberFormat="1" applyFont="1" applyBorder="1"/>
    <xf numFmtId="0" fontId="5" fillId="0" borderId="6" xfId="2" applyFont="1" applyBorder="1" applyAlignment="1">
      <alignment wrapText="1"/>
    </xf>
    <xf numFmtId="10" fontId="6" fillId="0" borderId="5" xfId="3" applyNumberFormat="1" applyFont="1" applyBorder="1"/>
    <xf numFmtId="17" fontId="5" fillId="0" borderId="4" xfId="2" applyNumberFormat="1" applyFont="1" applyBorder="1"/>
    <xf numFmtId="43" fontId="5" fillId="0" borderId="5" xfId="1" applyFont="1" applyBorder="1"/>
    <xf numFmtId="0" fontId="5" fillId="0" borderId="5" xfId="2" applyFont="1" applyBorder="1"/>
    <xf numFmtId="43" fontId="5" fillId="0" borderId="5" xfId="2" applyNumberFormat="1" applyFont="1" applyBorder="1"/>
    <xf numFmtId="0" fontId="5" fillId="0" borderId="4" xfId="2" applyFont="1" applyBorder="1" applyAlignment="1">
      <alignment wrapText="1"/>
    </xf>
    <xf numFmtId="0" fontId="5" fillId="0" borderId="0" xfId="2" applyFont="1"/>
    <xf numFmtId="0" fontId="7" fillId="0" borderId="12" xfId="2" applyFont="1" applyBorder="1" applyAlignment="1">
      <alignment horizontal="center"/>
    </xf>
    <xf numFmtId="0" fontId="5" fillId="0" borderId="13" xfId="0" applyFont="1" applyBorder="1"/>
    <xf numFmtId="10" fontId="5" fillId="0" borderId="14" xfId="0" applyNumberFormat="1" applyFont="1" applyBorder="1"/>
    <xf numFmtId="0" fontId="5" fillId="0" borderId="4" xfId="0" applyFont="1" applyBorder="1"/>
    <xf numFmtId="10" fontId="5" fillId="0" borderId="5" xfId="0" applyNumberFormat="1" applyFont="1" applyBorder="1"/>
    <xf numFmtId="0" fontId="7" fillId="2" borderId="5" xfId="2" applyFont="1" applyFill="1" applyBorder="1" applyAlignment="1">
      <alignment horizontal="center" vertical="center" wrapText="1"/>
    </xf>
    <xf numFmtId="0" fontId="7" fillId="0" borderId="5" xfId="2" applyFont="1" applyFill="1" applyBorder="1" applyAlignment="1">
      <alignment horizontal="center" vertical="center" wrapText="1"/>
    </xf>
    <xf numFmtId="0" fontId="5" fillId="0" borderId="5" xfId="2" applyFont="1" applyBorder="1" applyAlignment="1">
      <alignment horizontal="center" vertical="center"/>
    </xf>
    <xf numFmtId="2" fontId="5" fillId="0" borderId="5" xfId="2" applyNumberFormat="1" applyFont="1" applyFill="1" applyBorder="1" applyAlignment="1">
      <alignment horizontal="left" vertical="center"/>
    </xf>
    <xf numFmtId="17" fontId="5" fillId="3" borderId="5" xfId="2" applyNumberFormat="1" applyFont="1" applyFill="1" applyBorder="1" applyAlignment="1">
      <alignment horizontal="center" vertical="center"/>
    </xf>
    <xf numFmtId="0" fontId="9" fillId="4" borderId="5" xfId="4" applyFont="1" applyFill="1" applyBorder="1" applyAlignment="1" applyProtection="1">
      <alignment vertical="center"/>
    </xf>
    <xf numFmtId="0" fontId="9" fillId="0" borderId="5" xfId="4" applyFont="1" applyBorder="1" applyAlignment="1" applyProtection="1"/>
    <xf numFmtId="0" fontId="9" fillId="4" borderId="5" xfId="4" applyFont="1" applyFill="1" applyBorder="1" applyAlignment="1" applyProtection="1">
      <alignment horizontal="left" vertical="center"/>
    </xf>
    <xf numFmtId="0" fontId="7" fillId="5" borderId="5" xfId="2" applyFont="1" applyFill="1" applyBorder="1" applyAlignment="1">
      <alignment horizontal="center" vertical="center"/>
    </xf>
    <xf numFmtId="0" fontId="7" fillId="5" borderId="5" xfId="2" applyFont="1" applyFill="1" applyBorder="1" applyAlignment="1">
      <alignment horizontal="center" vertical="center" wrapText="1"/>
    </xf>
    <xf numFmtId="43" fontId="7" fillId="5" borderId="5" xfId="1" applyFont="1" applyFill="1" applyBorder="1" applyAlignment="1">
      <alignment horizontal="center" vertical="center" wrapText="1"/>
    </xf>
    <xf numFmtId="0" fontId="7" fillId="2" borderId="0" xfId="2" applyFont="1" applyFill="1" applyBorder="1" applyAlignment="1">
      <alignment horizontal="center" vertical="center" wrapText="1"/>
    </xf>
    <xf numFmtId="0" fontId="5" fillId="4" borderId="0" xfId="2" applyFont="1" applyFill="1" applyAlignment="1">
      <alignment vertical="center"/>
    </xf>
    <xf numFmtId="43" fontId="5" fillId="0" borderId="0" xfId="2" applyNumberFormat="1" applyFont="1"/>
    <xf numFmtId="43" fontId="5" fillId="0" borderId="0" xfId="1" applyFont="1"/>
    <xf numFmtId="0" fontId="5" fillId="0" borderId="8" xfId="2" applyFont="1" applyBorder="1"/>
    <xf numFmtId="43" fontId="5" fillId="0" borderId="8" xfId="2" applyNumberFormat="1" applyFont="1" applyBorder="1"/>
    <xf numFmtId="43" fontId="5" fillId="0" borderId="8" xfId="1" applyFont="1" applyBorder="1"/>
    <xf numFmtId="43" fontId="5" fillId="0" borderId="0" xfId="1" applyFont="1" applyFill="1" applyBorder="1" applyAlignment="1">
      <alignment horizontal="center" vertical="center"/>
    </xf>
    <xf numFmtId="0" fontId="5" fillId="0" borderId="0" xfId="2" applyFont="1" applyBorder="1"/>
    <xf numFmtId="43" fontId="5" fillId="0" borderId="0" xfId="2" applyNumberFormat="1" applyFont="1" applyBorder="1" applyAlignment="1">
      <alignment horizontal="center"/>
    </xf>
    <xf numFmtId="43" fontId="5" fillId="0" borderId="0" xfId="2" applyNumberFormat="1" applyFont="1" applyAlignment="1">
      <alignment horizontal="center"/>
    </xf>
    <xf numFmtId="0" fontId="5" fillId="0" borderId="5" xfId="2" applyFont="1" applyBorder="1" applyAlignment="1">
      <alignment horizontal="center"/>
    </xf>
    <xf numFmtId="0" fontId="5" fillId="0" borderId="5" xfId="2" applyFont="1" applyBorder="1" applyAlignment="1"/>
    <xf numFmtId="0" fontId="6" fillId="0" borderId="0" xfId="5" applyFont="1"/>
    <xf numFmtId="17" fontId="6" fillId="0" borderId="0" xfId="5" applyNumberFormat="1" applyFont="1"/>
    <xf numFmtId="4" fontId="6" fillId="0" borderId="0" xfId="5" applyNumberFormat="1" applyFont="1"/>
    <xf numFmtId="16" fontId="6" fillId="0" borderId="0" xfId="5" applyNumberFormat="1" applyFont="1"/>
    <xf numFmtId="0" fontId="6" fillId="0" borderId="0" xfId="6" applyFont="1"/>
    <xf numFmtId="4" fontId="6" fillId="0" borderId="0" xfId="6" applyNumberFormat="1" applyFont="1"/>
    <xf numFmtId="16" fontId="6" fillId="0" borderId="0" xfId="6" applyNumberFormat="1" applyFont="1"/>
    <xf numFmtId="43" fontId="5" fillId="0" borderId="0" xfId="7" applyFont="1"/>
    <xf numFmtId="164" fontId="6" fillId="0" borderId="0" xfId="5" applyNumberFormat="1" applyFont="1"/>
    <xf numFmtId="2" fontId="6" fillId="0" borderId="0" xfId="5" applyNumberFormat="1" applyFont="1"/>
    <xf numFmtId="0" fontId="1" fillId="0" borderId="0" xfId="8"/>
    <xf numFmtId="17" fontId="1" fillId="0" borderId="0" xfId="8" applyNumberFormat="1"/>
    <xf numFmtId="43" fontId="5" fillId="0" borderId="23" xfId="2" applyNumberFormat="1" applyFont="1" applyBorder="1" applyAlignment="1"/>
    <xf numFmtId="43" fontId="5" fillId="0" borderId="20" xfId="2" applyNumberFormat="1" applyFont="1" applyBorder="1" applyAlignment="1"/>
    <xf numFmtId="0" fontId="5" fillId="0" borderId="23" xfId="2" applyFont="1" applyBorder="1" applyAlignment="1"/>
    <xf numFmtId="0" fontId="5" fillId="0" borderId="20" xfId="2" applyFont="1" applyBorder="1" applyAlignment="1"/>
    <xf numFmtId="0" fontId="5" fillId="0" borderId="24" xfId="2" applyFont="1" applyBorder="1" applyAlignment="1"/>
    <xf numFmtId="43" fontId="5" fillId="0" borderId="5" xfId="1" applyNumberFormat="1" applyFont="1" applyBorder="1"/>
    <xf numFmtId="10" fontId="5" fillId="0" borderId="5" xfId="1" applyNumberFormat="1" applyFont="1" applyBorder="1"/>
    <xf numFmtId="0" fontId="5" fillId="0" borderId="5" xfId="2" applyFont="1" applyBorder="1" applyAlignment="1">
      <alignment horizontal="right" vertical="center" wrapText="1"/>
    </xf>
    <xf numFmtId="1" fontId="5" fillId="0" borderId="5" xfId="2" applyNumberFormat="1" applyFont="1" applyBorder="1" applyAlignment="1">
      <alignment horizontal="right" vertical="center" wrapText="1"/>
    </xf>
    <xf numFmtId="0" fontId="5" fillId="0" borderId="6" xfId="62" applyFont="1" applyBorder="1"/>
    <xf numFmtId="0" fontId="6" fillId="0" borderId="7" xfId="2" applyFont="1" applyBorder="1"/>
    <xf numFmtId="10" fontId="6" fillId="0" borderId="8" xfId="3" applyNumberFormat="1" applyFont="1" applyBorder="1"/>
    <xf numFmtId="0" fontId="5" fillId="0" borderId="9" xfId="2" applyFont="1" applyBorder="1"/>
    <xf numFmtId="0" fontId="5" fillId="0" borderId="4" xfId="2" applyFont="1" applyBorder="1" applyAlignment="1">
      <alignment horizontal="right"/>
    </xf>
    <xf numFmtId="0" fontId="5" fillId="0" borderId="10" xfId="0" applyFont="1" applyBorder="1" applyAlignment="1">
      <alignment wrapText="1"/>
    </xf>
    <xf numFmtId="17" fontId="5" fillId="0" borderId="11" xfId="0" applyNumberFormat="1" applyFont="1" applyBorder="1" applyAlignment="1">
      <alignment horizontal="center"/>
    </xf>
    <xf numFmtId="0" fontId="5" fillId="0" borderId="10" xfId="0" applyFont="1" applyBorder="1"/>
    <xf numFmtId="10" fontId="5" fillId="0" borderId="12" xfId="0" applyNumberFormat="1" applyFont="1" applyBorder="1"/>
    <xf numFmtId="0" fontId="9" fillId="0" borderId="15" xfId="4" applyFont="1" applyBorder="1" applyAlignment="1" applyProtection="1">
      <alignment horizontal="left" vertical="center"/>
    </xf>
    <xf numFmtId="0" fontId="5" fillId="0" borderId="6" xfId="2" applyFont="1" applyBorder="1" applyAlignment="1">
      <alignment horizontal="left" vertical="center"/>
    </xf>
    <xf numFmtId="0" fontId="5" fillId="0" borderId="16" xfId="2" applyFont="1" applyBorder="1" applyAlignment="1">
      <alignment horizontal="left" vertical="center"/>
    </xf>
    <xf numFmtId="0" fontId="7" fillId="12" borderId="27" xfId="2" applyFont="1" applyFill="1" applyBorder="1" applyAlignment="1">
      <alignment horizontal="center"/>
    </xf>
    <xf numFmtId="0" fontId="7" fillId="12" borderId="20" xfId="2" applyFont="1" applyFill="1" applyBorder="1" applyAlignment="1">
      <alignment horizontal="center"/>
    </xf>
    <xf numFmtId="0" fontId="7" fillId="12" borderId="28" xfId="2" applyFont="1" applyFill="1" applyBorder="1" applyAlignment="1">
      <alignment horizontal="center"/>
    </xf>
    <xf numFmtId="0" fontId="7" fillId="12" borderId="27" xfId="2" applyFont="1" applyFill="1" applyBorder="1" applyAlignment="1">
      <alignment horizontal="center" wrapText="1"/>
    </xf>
    <xf numFmtId="0" fontId="7" fillId="12" borderId="20" xfId="2" applyFont="1" applyFill="1" applyBorder="1" applyAlignment="1">
      <alignment horizontal="center" wrapText="1"/>
    </xf>
    <xf numFmtId="0" fontId="7" fillId="12" borderId="28" xfId="2" applyFont="1" applyFill="1" applyBorder="1" applyAlignment="1">
      <alignment horizontal="center" wrapText="1"/>
    </xf>
    <xf numFmtId="43" fontId="5" fillId="0" borderId="25" xfId="1" applyFont="1" applyFill="1" applyBorder="1" applyAlignment="1">
      <alignment horizontal="center" vertical="center" wrapText="1"/>
    </xf>
    <xf numFmtId="43" fontId="5" fillId="0" borderId="26" xfId="1" applyFont="1" applyFill="1" applyBorder="1" applyAlignment="1">
      <alignment horizontal="center" vertical="center" wrapText="1"/>
    </xf>
    <xf numFmtId="43" fontId="5" fillId="0" borderId="14" xfId="1" applyFont="1" applyFill="1" applyBorder="1" applyAlignment="1">
      <alignment horizontal="center" vertical="center" wrapText="1"/>
    </xf>
    <xf numFmtId="43" fontId="5" fillId="0" borderId="4" xfId="1" applyFont="1" applyFill="1" applyBorder="1" applyAlignment="1">
      <alignment horizontal="center" vertical="center"/>
    </xf>
    <xf numFmtId="43" fontId="5" fillId="0" borderId="7" xfId="1" applyFont="1" applyFill="1" applyBorder="1" applyAlignment="1">
      <alignment horizontal="center" vertical="center"/>
    </xf>
    <xf numFmtId="43" fontId="5" fillId="0" borderId="5" xfId="2" applyNumberFormat="1" applyFont="1" applyBorder="1" applyAlignment="1">
      <alignment horizontal="center"/>
    </xf>
  </cellXfs>
  <cellStyles count="108">
    <cellStyle name=" Names" xfId="9"/>
    <cellStyle name=" Task]_x000d__x000a_TaskName=Scan At_x000d__x000a_TaskID=3_x000d__x000a_WorkstationName=SmarTone_x000d__x000a_LastExecuted=0_x000d__x000a_LastSt" xfId="10"/>
    <cellStyle name="_aux detail 13 9 07" xfId="11"/>
    <cellStyle name="_Torrent Power" xfId="12"/>
    <cellStyle name="=C:\WINNT35\SYSTEM32\COMMAND.COM" xfId="13"/>
    <cellStyle name="⋢b愼¢⋲b慠¢⌂b憄¢⌒b憨¢⌢b懌¢⌲b_x0005_DocumentSummaryInformation" xfId="14"/>
    <cellStyle name="⇢b㐤¢⇲b䮜¢∂b䮼¢−b䯜¢∢b䯼¢∲b_x0005_SummaryInformation" xfId="15"/>
    <cellStyle name="ↂb䭔¢→b䭸¢↢b㎄¢↲b㏄¢⇂b㏤¢⇒b㐄¢⇢b㐤¢⇲b䮜¢∂b䮼¢−b䯜¢∢b䯼¢∲b_x0005_SummaryInformation" xfId="16"/>
    <cellStyle name="AS" xfId="17"/>
    <cellStyle name="Body" xfId="18"/>
    <cellStyle name="⛲b哔£✂b哸£✒b啐£✢b啴£✲bUser Names" xfId="19"/>
    <cellStyle name="⎲b拄¢⏂b拸¢⏒b笌¢⏢b筀¢⏲b筬¢␂b箔¢␒b篌¢␢b捠¢␲b_x0001_CompObj" xfId="20"/>
    <cellStyle name="Calc" xfId="21"/>
    <cellStyle name="Calc Currency (0)" xfId="22"/>
    <cellStyle name="ⓒb擤¢ⓢb攨¢⓲b敜¢│b斔¢┒b絴¢┢b綜¢┲bCtls" xfId="23"/>
    <cellStyle name="Comma" xfId="1" builtinId="3"/>
    <cellStyle name="Comma 2" xfId="24"/>
    <cellStyle name="Comma 3" xfId="25"/>
    <cellStyle name="Comma 3 2" xfId="26"/>
    <cellStyle name="Comma 3 3" xfId="27"/>
    <cellStyle name="Comma 3 4" xfId="7"/>
    <cellStyle name="Comma 4" xfId="28"/>
    <cellStyle name="Comma 5" xfId="29"/>
    <cellStyle name="Copied" xfId="30"/>
    <cellStyle name="Currency 2" xfId="31"/>
    <cellStyle name="Date" xfId="32"/>
    <cellStyle name="Define your own named style" xfId="33"/>
    <cellStyle name="Draw lines around data in range" xfId="34"/>
    <cellStyle name="Draw shadow and lines within range" xfId="35"/>
    <cellStyle name="Enlarge title text, yellow on blue" xfId="36"/>
    <cellStyle name="Entered" xfId="37"/>
    <cellStyle name="Euro" xfId="38"/>
    <cellStyle name="F2" xfId="39"/>
    <cellStyle name="F3" xfId="40"/>
    <cellStyle name="F4" xfId="41"/>
    <cellStyle name="F5" xfId="42"/>
    <cellStyle name="F6" xfId="43"/>
    <cellStyle name="F7" xfId="44"/>
    <cellStyle name="F8" xfId="45"/>
    <cellStyle name="Fixed" xfId="46"/>
    <cellStyle name="Format a column of totals" xfId="47"/>
    <cellStyle name="Format a row of totals" xfId="48"/>
    <cellStyle name="Format text as bold, black on yello" xfId="49"/>
    <cellStyle name="Grey" xfId="50"/>
    <cellStyle name="Header1" xfId="51"/>
    <cellStyle name="Header2" xfId="52"/>
    <cellStyle name="Heading1" xfId="53"/>
    <cellStyle name="Heading2" xfId="54"/>
    <cellStyle name="Hyperlink" xfId="4" builtinId="8"/>
    <cellStyle name="Hyperlink 2" xfId="55"/>
    <cellStyle name="Hyperlink 3" xfId="56"/>
    <cellStyle name="Input [yellow]" xfId="57"/>
    <cellStyle name="Linked" xfId="58"/>
    <cellStyle name="ls" xfId="59"/>
    <cellStyle name="no dec" xfId="60"/>
    <cellStyle name="Normal" xfId="0" builtinId="0"/>
    <cellStyle name="Normal - Style1" xfId="61"/>
    <cellStyle name="Normal 2" xfId="2"/>
    <cellStyle name="Normal 2 2" xfId="62"/>
    <cellStyle name="Normal 2 2 2" xfId="63"/>
    <cellStyle name="Normal 2 2 2 2" xfId="64"/>
    <cellStyle name="Normal 2 2 2 3" xfId="5"/>
    <cellStyle name="Normal 2 3" xfId="65"/>
    <cellStyle name="Normal 2 4" xfId="66"/>
    <cellStyle name="Normal 2 5" xfId="67"/>
    <cellStyle name="Normal 3" xfId="68"/>
    <cellStyle name="Normal 3 2" xfId="69"/>
    <cellStyle name="Normal 4" xfId="70"/>
    <cellStyle name="Normal 4 2" xfId="71"/>
    <cellStyle name="Normal 4 3" xfId="72"/>
    <cellStyle name="Normal 4 4" xfId="73"/>
    <cellStyle name="Normal 5" xfId="74"/>
    <cellStyle name="Normal 5 2" xfId="75"/>
    <cellStyle name="Normal 5 3" xfId="76"/>
    <cellStyle name="Normal 6" xfId="77"/>
    <cellStyle name="Normal 7" xfId="78"/>
    <cellStyle name="Normal 8" xfId="6"/>
    <cellStyle name="Normal 9" xfId="8"/>
    <cellStyle name="original cost" xfId="79"/>
    <cellStyle name="Percent [2]" xfId="80"/>
    <cellStyle name="Percent 2" xfId="81"/>
    <cellStyle name="Percent 3" xfId="82"/>
    <cellStyle name="Percent 3 2" xfId="83"/>
    <cellStyle name="Percent 3 3" xfId="84"/>
    <cellStyle name="Percent 4" xfId="85"/>
    <cellStyle name="Percent 5" xfId="86"/>
    <cellStyle name="Percent 6" xfId="3"/>
    <cellStyle name="Percent 7" xfId="87"/>
    <cellStyle name="Placeholder" xfId="88"/>
    <cellStyle name="pObj" xfId="89"/>
    <cellStyle name="Reset range style to defaults" xfId="90"/>
    <cellStyle name="RevList" xfId="91"/>
    <cellStyle name="sion Log" xfId="92"/>
    <cellStyle name="Style 1" xfId="93"/>
    <cellStyle name="Subtotal" xfId="94"/>
    <cellStyle name="Temp" xfId="95"/>
    <cellStyle name="TextNormal" xfId="96"/>
    <cellStyle name="totalmarch" xfId="97"/>
    <cellStyle name="umentSummaryInformation" xfId="98"/>
    <cellStyle name="ummaryInformation" xfId="99"/>
    <cellStyle name="Value" xfId="100"/>
    <cellStyle name="즠¢➲b진¢⟂b짬¢⟒b쨈¢⟢b阨¢⟲b限¢⠂b陴¢⠒b隠¢⠢b雄¢⠲bBook" xfId="101"/>
    <cellStyle name="篌¢␢b捠¢␲b_x0001_CompObj" xfId="102"/>
    <cellStyle name="籄¢⒒b粰¢⒢b糤¢⒲b経¢Ⓜb撬¢ⓒb擤¢ⓢb攨¢⓲b敜¢│b斔¢┒b絴¢┢b綜¢┲bCtls" xfId="103"/>
    <cellStyle name="纐¢◒b纴¢◢b绘¢◲b缐¢☂b钰¢☒b铰¢☢b锘¢☲bRevision Log" xfId="104"/>
    <cellStyle name="鐄¢▂b鐴¢▒b鑜¢▢b针¢▲b繜¢◂b纐¢◒b纴¢◢b绘¢◲b缐¢☂b钰¢☒b铰¢☢b锘¢☲bRevision Log" xfId="105"/>
    <cellStyle name="門¢⚲b閤¢⛂b闼¢⛒b⯐¤⛢b⯴¤⛲b哔£✂b哸£✒b啐£✢b啴£✲bUser Names" xfId="106"/>
    <cellStyle name="陴¢⠒b隠¢⠢b雄¢⠲bBook" xfId="10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externalLink" Target="externalLinks/externalLink15.xml"/><Relationship Id="rId3" Type="http://schemas.openxmlformats.org/officeDocument/2006/relationships/worksheet" Target="worksheets/sheet3.xml"/><Relationship Id="rId21" Type="http://schemas.openxmlformats.org/officeDocument/2006/relationships/externalLink" Target="externalLinks/externalLink10.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29" Type="http://schemas.openxmlformats.org/officeDocument/2006/relationships/externalLink" Target="externalLinks/externalLink1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3.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externalLink" Target="externalLinks/externalLink17.xml"/><Relationship Id="rId10" Type="http://schemas.openxmlformats.org/officeDocument/2006/relationships/worksheet" Target="worksheets/sheet10.xml"/><Relationship Id="rId19" Type="http://schemas.openxmlformats.org/officeDocument/2006/relationships/externalLink" Target="externalLinks/externalLink8.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externalLink" Target="externalLinks/externalLink16.xml"/><Relationship Id="rId30" Type="http://schemas.openxmlformats.org/officeDocument/2006/relationships/externalLink" Target="externalLinks/externalLink1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usil\c\SAPpc\ccrcop010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Uppili\c\Monthly%20P&amp;L\sept'00\profit%20&amp;%20loss%20accoun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DOCUME~1/0040/LOCALS~1/Temp/Purta%20Main%20&amp;%20Monthlly%20%200506%2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Energy\Power\Projects\Bhoruka\Bhoruka%202007\Projections\Bhoruka%20Model%20-%20IDFC%20Base%20Case_Fina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Energy\Power\Projects\Cethar%20Vessels\2007%20Proposal\Pre%20Sanction\Projections\IDFC_Cethar_Projection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CDM/UNOSUGEN/Validation/IRR%20Calculation.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Uppili\c\Monthly%20P&amp;L\May'01\provisional%20P&amp;L1.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Uppili\c\My%20Documents\15th%20shipment\calculation%20sheet%20-%20provisiona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Indranil\c\UPPILI\december\Provisional%20Profit%20&amp;Loss%20account-till%20date.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idfcmum-fs\common\Documents%20and%20Settings\MUSHIR.KOREISHI\Desktop\TPL_Oct%2029_MYT.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reek\c\SAPpc\pmp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WINDOWS/Desktop/Book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OCT%20P&amp;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nts%20and%20Settings/rajivraghav/Local%20Settings/Temporary%20Internet%20Files/Content.Outlook/7B3V02OX/Rest%20of%20Torren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khilesh\akhilesh_c\uppili\BUDGET%2000-01\refinery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SUYEZ\Desktop\AEC%20Final%20Mode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ant\d\MIS%202003-04\Mis-Copper-April%20200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is-ddc\c\Emails\Dipak\CarbonblackMi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areek\c\SAPpc\CCR.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inancial Perfor"/>
      <sheetName val="Top Sheet"/>
      <sheetName val="Assumptions"/>
      <sheetName val="prs"/>
      <sheetName val="Stores"/>
      <sheetName val="Petroleum"/>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PROCESS LOSS"/>
      <sheetName val="CONSUMPTION"/>
      <sheetName val="margin."/>
      <sheetName val="PM VALUE TABLE"/>
      <sheetName val="DETAILS"/>
      <sheetName val="marginRawmaterialCost"/>
      <sheetName val="sep'00"/>
      <sheetName val="calculation"/>
      <sheetName val="CONTANGO"/>
      <sheetName val="CONTANGO (2)"/>
      <sheetName val="P &amp; L"/>
      <sheetName val="P &amp; L (2)"/>
      <sheetName val="Sheet2"/>
      <sheetName val="P &amp; L pareek"/>
      <sheetName val="nord"/>
      <sheetName val="CASHFLOW lacs"/>
      <sheetName val="operating performance"/>
      <sheetName val="Sheet1"/>
      <sheetName val="summary-new"/>
      <sheetName val="P &amp; L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8">
          <cell r="I38">
            <v>817606.62494253123</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LE04 vs Budget05"/>
      <sheetName val="Main Sheet"/>
      <sheetName val="Monthly Break Up"/>
      <sheetName val="Detail Working"/>
      <sheetName val=" MonthhlyWORKING"/>
    </sheetNames>
    <sheetDataSet>
      <sheetData sheetId="0"/>
      <sheetData sheetId="1"/>
      <sheetData sheetId="2"/>
      <sheetData sheetId="3"/>
      <sheetData sheetId="4"/>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Input"/>
      <sheetName val="DB"/>
      <sheetName val="ABSTRACT"/>
      <sheetName val="Consolidated Financials"/>
      <sheetName val="Financials - Existing Projects"/>
      <sheetName val="Financials - New Projects"/>
      <sheetName val="PLF"/>
      <sheetName val="SATTEGALA"/>
      <sheetName val="SUGURU"/>
      <sheetName val="Dadupur"/>
      <sheetName val="Talakadu"/>
      <sheetName val="Manjadka"/>
      <sheetName val="Neria - II"/>
      <sheetName val="INTEREST"/>
      <sheetName val="Donithanda"/>
      <sheetName val="Naragunda"/>
      <sheetName val="D.S Halli 1"/>
      <sheetName val="Kumardhara"/>
      <sheetName val="acquisition1"/>
      <sheetName val="30mw hydro"/>
      <sheetName val="10mwhydro"/>
      <sheetName val="acquisition2"/>
      <sheetName val="D.S Halli 2"/>
      <sheetName val="Himachal pradesh"/>
    </sheetNames>
    <sheetDataSet>
      <sheetData sheetId="0">
        <row r="33">
          <cell r="H33">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Projections - Company Case"/>
      <sheetName val="Past Financials"/>
      <sheetName val="Input"/>
      <sheetName val="Assumptions"/>
      <sheetName val="LOANS"/>
      <sheetName val="Projections - Base Case"/>
    </sheetNames>
    <sheetDataSet>
      <sheetData sheetId="0"/>
      <sheetData sheetId="1"/>
      <sheetData sheetId="2">
        <row r="29">
          <cell r="H29">
            <v>9.5000000000000001E-2</v>
          </cell>
        </row>
      </sheetData>
      <sheetData sheetId="3"/>
      <sheetData sheetId="4"/>
      <sheetData sheetId="5"/>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Assumption"/>
      <sheetName val="Summary"/>
      <sheetName val="depre"/>
      <sheetName val="term loan "/>
      <sheetName val="fuel"/>
      <sheetName val="Sheet1"/>
      <sheetName val="Fuel Pricing"/>
      <sheetName val="Financials-Project IRR - change"/>
      <sheetName val="Tax without CDM "/>
      <sheetName val="Financials-PIRR with CDM change"/>
      <sheetName val="Tax with CDM"/>
      <sheetName val="WACC"/>
      <sheetName val="Financials-Equity IRR"/>
      <sheetName val="Financials-Equity with CDM"/>
      <sheetName val="Financials with CDM"/>
      <sheetName val="ROE for Benchmark Calculation"/>
      <sheetName val="T119"/>
      <sheetName val="BSE-500"/>
      <sheetName val="Beta Value"/>
      <sheetName val="Beta Screenshots"/>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sheetData sheetId="16" refreshError="1"/>
      <sheetData sheetId="17" refreshError="1"/>
      <sheetData sheetId="18" refreshError="1"/>
      <sheetData sheetId="19"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FWP "/>
      <sheetName val="CASHFLOW "/>
      <sheetName val="Sheet3"/>
      <sheetName val="CONTANGO (3)"/>
      <sheetName val="margin."/>
      <sheetName val="workings"/>
      <sheetName val="PM VALUE TABLE"/>
      <sheetName val="Break up of RMcost"/>
      <sheetName val="RawmaterialCost"/>
      <sheetName val="RM cons adj"/>
      <sheetName val="sales"/>
      <sheetName val="P &amp; L"/>
    </sheetNames>
    <sheetDataSet>
      <sheetData sheetId="0"/>
      <sheetData sheetId="1"/>
      <sheetData sheetId="2"/>
      <sheetData sheetId="3"/>
      <sheetData sheetId="4" refreshError="1">
        <row r="17">
          <cell r="I17">
            <v>-46027.598784338683</v>
          </cell>
        </row>
      </sheetData>
      <sheetData sheetId="5"/>
      <sheetData sheetId="6"/>
      <sheetData sheetId="7"/>
      <sheetData sheetId="8"/>
      <sheetData sheetId="9"/>
      <sheetData sheetId="10"/>
      <sheetData sheetId="1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da"/>
      <sheetName val="lot no 86"/>
      <sheetName val="lot no 87"/>
      <sheetName val="lot no 88"/>
      <sheetName val="lot no 89"/>
      <sheetName val="lot no 90"/>
      <sheetName val="lot no 91"/>
      <sheetName val="lot no 92"/>
      <sheetName val="lot no 93"/>
      <sheetName val="lot no 94"/>
      <sheetName val="TOTAL"/>
      <sheetName val="EXPORTS-FIN-FINPERF"/>
      <sheetName val="IMP-FP"/>
      <sheetName val="FP -Import"/>
      <sheetName val="Finance _PAP"/>
      <sheetName val="Finan- SMT"/>
      <sheetName val="Finan- sap"/>
      <sheetName val="Fin-CPP"/>
      <sheetName val="Chpd Variance"/>
      <sheetName val="MKT (2)"/>
      <sheetName val="CCR FP (2)"/>
      <sheetName val="Ref FP (2)"/>
      <sheetName val="ACP (2)"/>
      <sheetName val="PM (2)"/>
    </sheetNames>
    <sheetDataSet>
      <sheetData sheetId="0" refreshError="1"/>
      <sheetData sheetId="1" refreshError="1">
        <row r="28">
          <cell r="K28">
            <v>583.70000000000005</v>
          </cell>
        </row>
        <row r="29">
          <cell r="K29">
            <v>735.35</v>
          </cell>
        </row>
        <row r="31">
          <cell r="K31">
            <v>1934.8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summary (2)"/>
      <sheetName val="Sheet2"/>
      <sheetName val="margin working"/>
      <sheetName val="CONTANGO (2)"/>
      <sheetName val="CASHFLOW lacs"/>
      <sheetName val="P &amp; L (2)"/>
      <sheetName val="margin."/>
      <sheetName val="workings"/>
      <sheetName val="PM VALUE TABLE"/>
      <sheetName val="Break up of RMcost"/>
      <sheetName val="RawmaterialCost"/>
      <sheetName val="P &amp; L"/>
      <sheetName val="Sheet3"/>
      <sheetName val="Sheet1"/>
      <sheetName val="variance till date"/>
      <sheetName val="FWP"/>
      <sheetName val="sales"/>
      <sheetName val="P &amp; L (3)"/>
      <sheetName val="P &amp; L pareek"/>
      <sheetName val="nord"/>
      <sheetName val="summary-new"/>
    </sheetNames>
    <sheetDataSet>
      <sheetData sheetId="0" refreshError="1"/>
      <sheetData sheetId="1" refreshError="1"/>
      <sheetData sheetId="2" refreshError="1"/>
      <sheetData sheetId="3" refreshError="1"/>
      <sheetData sheetId="4" refreshError="1"/>
      <sheetData sheetId="5" refreshError="1"/>
      <sheetData sheetId="6" refreshError="1">
        <row r="4">
          <cell r="L4">
            <v>46.25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SOTP"/>
      <sheetName val="Value Drivers"/>
      <sheetName val="PE valuation"/>
      <sheetName val="Portfolio"/>
      <sheetName val="Final Sheet"/>
      <sheetName val="past Use of Funds"/>
      <sheetName val="Exp.Tab"/>
      <sheetName val="Sensivities"/>
      <sheetName val="Key Assumptions"/>
      <sheetName val="TPL-Past Finanials"/>
      <sheetName val="Trf-Mvnt"/>
      <sheetName val="ROE-Cals"/>
      <sheetName val="Past Perf."/>
      <sheetName val="ARR"/>
      <sheetName val="Input"/>
      <sheetName val="AHD-Fuel"/>
      <sheetName val="SUG-Fuel"/>
      <sheetName val="assmptinsfy09"/>
      <sheetName val="Bh-Sale"/>
      <sheetName val="AHD-Oprn"/>
      <sheetName val="SUG-Tariff"/>
      <sheetName val="SRT-Opn"/>
      <sheetName val="SUG-P&amp;L"/>
      <sheetName val="Pres."/>
      <sheetName val="DB"/>
      <sheetName val="Upsides"/>
      <sheetName val="Torrent Agenda"/>
      <sheetName val="Capex &amp; Dep"/>
      <sheetName val="SUG-Debt"/>
      <sheetName val="SUGEN-Assn"/>
      <sheetName val="TPL-WC"/>
      <sheetName val="SUG-BS"/>
      <sheetName val="SUG-Cflow"/>
      <sheetName val="SUG-Phasing"/>
      <sheetName val="SUG-Dep"/>
      <sheetName val="SUG-WCap"/>
      <sheetName val="SUG-Tax"/>
      <sheetName val="SUG-Div"/>
      <sheetName val="SUG-Ratios"/>
      <sheetName val="SUG-Misc"/>
      <sheetName val="Doc"/>
      <sheetName val="Global"/>
      <sheetName val="Calc"/>
      <sheetName val="Financial"/>
      <sheetName val="SUG-Projcost"/>
      <sheetName val="Contracts"/>
      <sheetName val="Bh-Borrngs"/>
      <sheetName val="Bh-Capex"/>
      <sheetName val="Bh-Dep"/>
      <sheetName val="Bh-TaxDep"/>
      <sheetName val="Bhiwandi-DB"/>
      <sheetName val="Bh-WkgCapInt"/>
      <sheetName val="Bh-O&amp;M"/>
      <sheetName val="Bh-Salary"/>
      <sheetName val="Bh-P&amp;L"/>
      <sheetName val="Ta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92">
          <cell r="H92">
            <v>2675</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CONSUMPTION"/>
      <sheetName val="PROCESS LOSS"/>
      <sheetName val="margin."/>
      <sheetName val="DETAILS"/>
      <sheetName val="marginRawmaterialCost"/>
      <sheetName val="July'00"/>
      <sheetName val="GOLD SILVER"/>
      <sheetName val="calculation"/>
      <sheetName val="CONTANGO"/>
      <sheetName val="P &amp; L"/>
      <sheetName val="CASHFLOW lacs"/>
    </sheetNames>
    <sheetDataSet>
      <sheetData sheetId="0" refreshError="1"/>
      <sheetData sheetId="1" refreshError="1"/>
      <sheetData sheetId="2" refreshError="1"/>
      <sheetData sheetId="3" refreshError="1">
        <row r="5">
          <cell r="C5">
            <v>32.150722587490151</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Details"/>
      <sheetName val="margin."/>
      <sheetName val="CONTANGO"/>
      <sheetName val="Book1"/>
      <sheetName val="#REF"/>
      <sheetName val="REFNCOMPARE"/>
      <sheetName val="Cons-Division"/>
      <sheetName val="CVK p&amp;L"/>
      <sheetName val="lot no 86"/>
      <sheetName val="Sales &amp;Sale Cost"/>
      <sheetName val="Stock Cal"/>
      <sheetName val="Lme-REV"/>
      <sheetName val="CU-P&amp;L-Work"/>
      <sheetName val="GROUPING"/>
      <sheetName val="rawmat break up"/>
      <sheetName val="cell rel"/>
      <sheetName val="Contract Details"/>
      <sheetName val="COST SHEET"/>
      <sheetName val="OTHER RM"/>
      <sheetName val="assumption"/>
      <sheetName val="BREAKUP"/>
      <sheetName val="Top Sheet"/>
      <sheetName val="Break up of RMcost"/>
      <sheetName val="YTD (2)"/>
      <sheetName val="March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heet4"/>
      <sheetName val="CASHFLOW lacs"/>
      <sheetName val="CONTANGO (2)"/>
      <sheetName val="reasons"/>
      <sheetName val="variance till date"/>
      <sheetName val="P &amp; L (2)"/>
      <sheetName val="TOTAL"/>
      <sheetName val="workings"/>
      <sheetName val="margin."/>
      <sheetName val="PM VALUE TABLE"/>
      <sheetName val="Break up of RMcost"/>
      <sheetName val="Raw MaterialCost"/>
      <sheetName val="P &amp; L"/>
      <sheetName val="Sheet2"/>
      <sheetName val="P &amp; L revised"/>
      <sheetName val="P &amp; L (4)"/>
      <sheetName val="P &amp; L pareek"/>
      <sheetName val="nord"/>
      <sheetName val="summary-new"/>
    </sheetNames>
    <sheetDataSet>
      <sheetData sheetId="0"/>
      <sheetData sheetId="1"/>
      <sheetData sheetId="2"/>
      <sheetData sheetId="3"/>
      <sheetData sheetId="4"/>
      <sheetData sheetId="5"/>
      <sheetData sheetId="6"/>
      <sheetData sheetId="7"/>
      <sheetData sheetId="8"/>
      <sheetData sheetId="9"/>
      <sheetData sheetId="10" refreshError="1">
        <row r="5">
          <cell r="D5">
            <v>31.1035</v>
          </cell>
        </row>
      </sheetData>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Input"/>
      <sheetName val="Wkgs"/>
      <sheetName val="TPL-Prsntn"/>
      <sheetName val="DB"/>
      <sheetName val="Scenarios"/>
      <sheetName val="ROE-Cals"/>
      <sheetName val="Calc"/>
      <sheetName val="Gen&amp;OM(Abad)&amp;Vatva_fuel"/>
      <sheetName val="Sabarmati Fuel"/>
      <sheetName val="AHD-Oprn"/>
      <sheetName val="SRT-Opn"/>
      <sheetName val="Sugen_Gen&amp;Fuel"/>
      <sheetName val="Capex&amp;Depreciation"/>
      <sheetName val="TPL-Tax"/>
      <sheetName val="TPL-WC"/>
      <sheetName val="Fr-Fin"/>
      <sheetName val="Fr-Sale"/>
      <sheetName val="Fr-Borrngs"/>
      <sheetName val="Fr-WkgCapInt"/>
      <sheetName val="Fr-O&amp;M"/>
    </sheetNames>
    <sheetDataSet>
      <sheetData sheetId="0">
        <row r="5">
          <cell r="D5" t="str">
            <v>Description</v>
          </cell>
          <cell r="G5" t="str">
            <v>Name</v>
          </cell>
          <cell r="H5" t="str">
            <v>Value</v>
          </cell>
          <cell r="I5" t="str">
            <v>Skip</v>
          </cell>
          <cell r="J5" t="str">
            <v>RiskTol</v>
          </cell>
        </row>
        <row r="6">
          <cell r="D6" t="str">
            <v>Average DSCR</v>
          </cell>
          <cell r="G6" t="str">
            <v>DSCR_Avg</v>
          </cell>
          <cell r="H6" t="e">
            <v>#REF!</v>
          </cell>
        </row>
        <row r="7">
          <cell r="D7" t="str">
            <v>Min DSCR</v>
          </cell>
          <cell r="G7" t="str">
            <v>DSCR_min</v>
          </cell>
          <cell r="H7" t="e">
            <v>#REF!</v>
          </cell>
        </row>
        <row r="8">
          <cell r="D8" t="str">
            <v xml:space="preserve"> </v>
          </cell>
          <cell r="E8" t="str">
            <v xml:space="preserve"> </v>
          </cell>
          <cell r="G8" t="str">
            <v xml:space="preserve"> </v>
          </cell>
          <cell r="H8" t="str">
            <v xml:space="preserve"> </v>
          </cell>
        </row>
        <row r="23">
          <cell r="A23" t="str">
            <v>Parameters</v>
          </cell>
          <cell r="F23" t="str">
            <v>Units</v>
          </cell>
          <cell r="G23" t="str">
            <v>Name</v>
          </cell>
          <cell r="H23" t="str">
            <v>In Use</v>
          </cell>
          <cell r="I23" t="str">
            <v>IndexNm</v>
          </cell>
          <cell r="J23" t="str">
            <v>Index</v>
          </cell>
          <cell r="K23" t="str">
            <v>Low</v>
          </cell>
          <cell r="L23" t="str">
            <v>Base</v>
          </cell>
          <cell r="M23" t="str">
            <v>High</v>
          </cell>
          <cell r="N23" t="str">
            <v>Override</v>
          </cell>
          <cell r="O23" t="str">
            <v>Description</v>
          </cell>
          <cell r="Q23" t="str">
            <v>Skip</v>
          </cell>
          <cell r="R23" t="str">
            <v>AND</v>
          </cell>
          <cell r="S23" t="str">
            <v>pLow</v>
          </cell>
          <cell r="T23" t="str">
            <v>pHigh</v>
          </cell>
        </row>
        <row r="24">
          <cell r="B24" t="str">
            <v xml:space="preserve"> </v>
          </cell>
          <cell r="E24" t="str">
            <v xml:space="preserve"> </v>
          </cell>
          <cell r="F24" t="str">
            <v xml:space="preserve"> </v>
          </cell>
          <cell r="G24" t="str">
            <v xml:space="preserve"> </v>
          </cell>
          <cell r="H24" t="str">
            <v xml:space="preserve"> </v>
          </cell>
          <cell r="I24" t="str">
            <v xml:space="preserve"> </v>
          </cell>
          <cell r="J24" t="str">
            <v xml:space="preserve"> </v>
          </cell>
          <cell r="K24" t="str">
            <v xml:space="preserve"> </v>
          </cell>
          <cell r="L24" t="str">
            <v xml:space="preserve"> </v>
          </cell>
          <cell r="M24" t="str">
            <v xml:space="preserve"> </v>
          </cell>
        </row>
        <row r="26">
          <cell r="B26" t="str">
            <v>Globals</v>
          </cell>
        </row>
        <row r="27">
          <cell r="B27" t="str">
            <v>Starting FY for Model</v>
          </cell>
          <cell r="F27" t="str">
            <v>dd/mm/yy</v>
          </cell>
          <cell r="G27" t="str">
            <v>ModelStartFY</v>
          </cell>
          <cell r="H27">
            <v>39538</v>
          </cell>
          <cell r="I27" t="str">
            <v>ModelStartFY_I</v>
          </cell>
          <cell r="J27">
            <v>2</v>
          </cell>
          <cell r="L27">
            <v>39538</v>
          </cell>
          <cell r="N27" t="str">
            <v>skip</v>
          </cell>
        </row>
        <row r="28">
          <cell r="B28" t="str">
            <v>Exchange rate (Rs/US$)</v>
          </cell>
          <cell r="F28" t="str">
            <v>Rs</v>
          </cell>
          <cell r="G28" t="str">
            <v>exchange_rate</v>
          </cell>
          <cell r="H28">
            <v>45</v>
          </cell>
          <cell r="I28" t="str">
            <v>exchange_rate_I</v>
          </cell>
          <cell r="J28">
            <v>2</v>
          </cell>
          <cell r="L28">
            <v>45</v>
          </cell>
        </row>
        <row r="29">
          <cell r="B29" t="str">
            <v>Escatlation in exchange rate</v>
          </cell>
          <cell r="F29" t="str">
            <v>%</v>
          </cell>
          <cell r="G29" t="str">
            <v>exchange_rate_escalation</v>
          </cell>
          <cell r="H29">
            <v>0.01</v>
          </cell>
          <cell r="I29" t="str">
            <v>exchange_rate_escalation_I</v>
          </cell>
          <cell r="J29">
            <v>2</v>
          </cell>
          <cell r="L29">
            <v>0.01</v>
          </cell>
        </row>
        <row r="30">
          <cell r="B30" t="str">
            <v>Return on Equity</v>
          </cell>
          <cell r="F30" t="str">
            <v>%</v>
          </cell>
          <cell r="G30" t="str">
            <v>roe</v>
          </cell>
          <cell r="H30">
            <v>0.14000000000000001</v>
          </cell>
          <cell r="I30" t="str">
            <v>roe_I</v>
          </cell>
          <cell r="J30">
            <v>2</v>
          </cell>
          <cell r="L30">
            <v>0.14000000000000001</v>
          </cell>
        </row>
        <row r="32">
          <cell r="B32" t="str">
            <v>Ahmedabad</v>
          </cell>
        </row>
        <row r="33">
          <cell r="B33" t="str">
            <v>Revenue Assumptions</v>
          </cell>
        </row>
        <row r="34">
          <cell r="B34" t="str">
            <v>Base Tariff (FY07)</v>
          </cell>
          <cell r="F34" t="str">
            <v>Rs./Unit</v>
          </cell>
          <cell r="G34" t="str">
            <v>AhdBaseTariff</v>
          </cell>
          <cell r="H34">
            <v>3.7440000000000002</v>
          </cell>
          <cell r="I34" t="str">
            <v>AhdBaseTariff_I</v>
          </cell>
          <cell r="J34">
            <v>2</v>
          </cell>
          <cell r="L34">
            <v>3.7440000000000002</v>
          </cell>
          <cell r="M34" t="str">
            <v xml:space="preserve"> </v>
          </cell>
          <cell r="N34" t="str">
            <v>skip</v>
          </cell>
        </row>
        <row r="35">
          <cell r="B35" t="str">
            <v>Incr in Sales (Mus) Fy 2012 onwards</v>
          </cell>
          <cell r="F35" t="str">
            <v>%</v>
          </cell>
          <cell r="G35" t="str">
            <v>AhdSalesGrowthRate</v>
          </cell>
          <cell r="H35">
            <v>0.06</v>
          </cell>
          <cell r="I35" t="str">
            <v>AhdSalesGrowthRate_I</v>
          </cell>
          <cell r="J35">
            <v>2</v>
          </cell>
          <cell r="L35">
            <v>0.06</v>
          </cell>
          <cell r="N35" t="str">
            <v>skip</v>
          </cell>
        </row>
        <row r="36">
          <cell r="B36" t="str">
            <v>Other Income (% of Topline)</v>
          </cell>
          <cell r="F36" t="str">
            <v>%</v>
          </cell>
          <cell r="G36" t="str">
            <v>AhdOtherIncome</v>
          </cell>
          <cell r="H36">
            <v>2.5000000000000001E-2</v>
          </cell>
          <cell r="I36" t="str">
            <v>AhdOtherIncome_I</v>
          </cell>
          <cell r="J36">
            <v>2</v>
          </cell>
          <cell r="L36">
            <v>2.5000000000000001E-2</v>
          </cell>
          <cell r="N36" t="str">
            <v>skip</v>
          </cell>
        </row>
        <row r="37">
          <cell r="B37" t="str">
            <v>Discount for Timely Payment</v>
          </cell>
          <cell r="F37" t="str">
            <v>%</v>
          </cell>
          <cell r="G37" t="str">
            <v>RebateforPayment</v>
          </cell>
          <cell r="H37">
            <v>0</v>
          </cell>
          <cell r="I37" t="str">
            <v>RebateforPayment_I</v>
          </cell>
          <cell r="J37">
            <v>2</v>
          </cell>
          <cell r="L37">
            <v>0</v>
          </cell>
          <cell r="N37" t="str">
            <v>skip</v>
          </cell>
        </row>
        <row r="38">
          <cell r="B38" t="str">
            <v>% of Capex funded by debt</v>
          </cell>
          <cell r="F38" t="str">
            <v>%</v>
          </cell>
          <cell r="G38" t="str">
            <v>capex_%debt</v>
          </cell>
          <cell r="H38">
            <v>0.66</v>
          </cell>
          <cell r="I38" t="str">
            <v>capex_%debt_I</v>
          </cell>
          <cell r="J38">
            <v>2</v>
          </cell>
          <cell r="L38">
            <v>0.66</v>
          </cell>
          <cell r="N38" t="str">
            <v>skip</v>
          </cell>
        </row>
        <row r="39">
          <cell r="B39" t="str">
            <v>Interest rate on new loans</v>
          </cell>
          <cell r="F39" t="str">
            <v>%</v>
          </cell>
          <cell r="G39" t="str">
            <v>Int_newloan_abad</v>
          </cell>
          <cell r="H39">
            <v>0.11</v>
          </cell>
          <cell r="I39" t="str">
            <v>Int_newloan_abad_I</v>
          </cell>
          <cell r="J39">
            <v>2</v>
          </cell>
          <cell r="L39">
            <v>0.11</v>
          </cell>
          <cell r="N39" t="str">
            <v>skip</v>
          </cell>
        </row>
        <row r="40">
          <cell r="B40" t="str">
            <v>Moratorium period</v>
          </cell>
          <cell r="F40" t="str">
            <v>year</v>
          </cell>
          <cell r="G40" t="str">
            <v>moratoriun_abad</v>
          </cell>
          <cell r="H40">
            <v>0.5</v>
          </cell>
          <cell r="I40" t="str">
            <v>moratoriun_abad_I</v>
          </cell>
          <cell r="J40">
            <v>2</v>
          </cell>
          <cell r="L40">
            <v>0.5</v>
          </cell>
        </row>
        <row r="41">
          <cell r="B41" t="str">
            <v>Repayment</v>
          </cell>
          <cell r="F41" t="str">
            <v>year</v>
          </cell>
          <cell r="G41" t="str">
            <v>reayment_abad</v>
          </cell>
          <cell r="H41">
            <v>13</v>
          </cell>
          <cell r="I41" t="str">
            <v>reayment_abad_I</v>
          </cell>
          <cell r="J41">
            <v>2</v>
          </cell>
          <cell r="L41">
            <v>8</v>
          </cell>
        </row>
        <row r="43">
          <cell r="B43" t="str">
            <v>Technical Parameters</v>
          </cell>
        </row>
        <row r="44">
          <cell r="B44" t="str">
            <v>Aux Consumption - Sabarmati (2012 onwards)</v>
          </cell>
          <cell r="F44" t="str">
            <v>%</v>
          </cell>
          <cell r="G44" t="str">
            <v xml:space="preserve"> </v>
          </cell>
          <cell r="H44" t="str">
            <v xml:space="preserve"> </v>
          </cell>
          <cell r="I44" t="str">
            <v xml:space="preserve"> </v>
          </cell>
          <cell r="J44" t="str">
            <v xml:space="preserve"> </v>
          </cell>
          <cell r="L44" t="str">
            <v xml:space="preserve"> </v>
          </cell>
          <cell r="N44" t="str">
            <v>skip</v>
          </cell>
        </row>
        <row r="45">
          <cell r="B45" t="str">
            <v>Station 'C'</v>
          </cell>
          <cell r="F45" t="str">
            <v>%</v>
          </cell>
          <cell r="G45" t="str">
            <v>Ahd_aux_stationC</v>
          </cell>
          <cell r="H45">
            <v>9.4100000000000003E-2</v>
          </cell>
          <cell r="I45" t="str">
            <v>Ahd_aux_stationC_I</v>
          </cell>
          <cell r="J45">
            <v>2</v>
          </cell>
          <cell r="L45">
            <v>9.8000000000000004E-2</v>
          </cell>
        </row>
        <row r="46">
          <cell r="B46" t="str">
            <v>Station 'D'</v>
          </cell>
          <cell r="F46" t="str">
            <v>%</v>
          </cell>
          <cell r="G46" t="str">
            <v>Ahd_aux_stationD</v>
          </cell>
          <cell r="H46">
            <v>8.7300000000000003E-2</v>
          </cell>
          <cell r="I46" t="str">
            <v>Ahd_aux_stationD_I</v>
          </cell>
          <cell r="J46">
            <v>2</v>
          </cell>
          <cell r="L46">
            <v>8.7999999999999995E-2</v>
          </cell>
        </row>
        <row r="47">
          <cell r="B47" t="str">
            <v>Station 'E</v>
          </cell>
          <cell r="F47" t="str">
            <v>%</v>
          </cell>
          <cell r="G47" t="str">
            <v>Ahd_aux_stationE</v>
          </cell>
          <cell r="H47">
            <v>8.7300000000000003E-2</v>
          </cell>
          <cell r="I47" t="str">
            <v>Ahd_aux_stationE_I</v>
          </cell>
          <cell r="J47">
            <v>2</v>
          </cell>
          <cell r="L47">
            <v>8.7999999999999995E-2</v>
          </cell>
        </row>
        <row r="48">
          <cell r="B48" t="str">
            <v>Station 'F'</v>
          </cell>
          <cell r="F48" t="str">
            <v>%</v>
          </cell>
          <cell r="G48" t="str">
            <v>Ahd_aux_stationF</v>
          </cell>
          <cell r="H48">
            <v>8.7300000000000003E-2</v>
          </cell>
          <cell r="I48" t="str">
            <v>Ahd_aux_stationF_I</v>
          </cell>
          <cell r="J48">
            <v>2</v>
          </cell>
          <cell r="L48">
            <v>8.7999999999999995E-2</v>
          </cell>
        </row>
        <row r="49">
          <cell r="B49" t="str">
            <v>Aux Consumption - Vatva (2012 onwards)</v>
          </cell>
          <cell r="F49" t="str">
            <v>%</v>
          </cell>
          <cell r="G49" t="str">
            <v>Vatva_aux</v>
          </cell>
          <cell r="H49">
            <v>3.0099999999999998E-2</v>
          </cell>
          <cell r="I49" t="str">
            <v>Vatva_aux_I</v>
          </cell>
          <cell r="J49">
            <v>2</v>
          </cell>
          <cell r="L49">
            <v>3.0099999999999998E-2</v>
          </cell>
        </row>
        <row r="50">
          <cell r="B50" t="str">
            <v>Ahmedabad ATnC Loss FY12 onwards</v>
          </cell>
          <cell r="F50" t="str">
            <v>%</v>
          </cell>
          <cell r="G50" t="str">
            <v>AhdATnCLoss</v>
          </cell>
          <cell r="H50">
            <v>8.5400000000000004E-2</v>
          </cell>
          <cell r="I50" t="str">
            <v>AhdATnCLoss_I</v>
          </cell>
          <cell r="J50">
            <v>2</v>
          </cell>
          <cell r="L50">
            <v>8.5400000000000004E-2</v>
          </cell>
          <cell r="N50" t="str">
            <v>skip</v>
          </cell>
        </row>
        <row r="52">
          <cell r="B52" t="str">
            <v>Profit and Loss Statement</v>
          </cell>
        </row>
        <row r="53">
          <cell r="B53" t="str">
            <v>Employee Cost</v>
          </cell>
          <cell r="F53" t="str">
            <v>Rs. Cr</v>
          </cell>
          <cell r="G53" t="str">
            <v>EmpCost</v>
          </cell>
          <cell r="H53">
            <v>160</v>
          </cell>
          <cell r="I53" t="str">
            <v>EmpCost_I</v>
          </cell>
          <cell r="J53">
            <v>2</v>
          </cell>
          <cell r="L53">
            <v>160</v>
          </cell>
          <cell r="N53" t="str">
            <v>skip</v>
          </cell>
        </row>
        <row r="54">
          <cell r="B54" t="str">
            <v>Incr. in Cost</v>
          </cell>
          <cell r="F54" t="str">
            <v>%</v>
          </cell>
          <cell r="G54" t="str">
            <v>EmpCostInflation</v>
          </cell>
          <cell r="H54">
            <v>0.05</v>
          </cell>
          <cell r="I54" t="str">
            <v>EmpCostInflation_I</v>
          </cell>
          <cell r="J54">
            <v>2</v>
          </cell>
          <cell r="L54">
            <v>0.05</v>
          </cell>
          <cell r="N54" t="str">
            <v>skip</v>
          </cell>
        </row>
        <row r="55">
          <cell r="B55" t="str">
            <v>R&amp;M Costs</v>
          </cell>
          <cell r="F55" t="str">
            <v>Rs. Cr</v>
          </cell>
          <cell r="G55" t="str">
            <v>RepandMaintCost</v>
          </cell>
          <cell r="H55">
            <v>60</v>
          </cell>
          <cell r="I55" t="str">
            <v>RepandMaintCost_I</v>
          </cell>
          <cell r="J55">
            <v>2</v>
          </cell>
          <cell r="L55">
            <v>60</v>
          </cell>
          <cell r="N55" t="str">
            <v>skip</v>
          </cell>
        </row>
        <row r="56">
          <cell r="B56" t="str">
            <v>Incr. In Cost</v>
          </cell>
          <cell r="F56" t="str">
            <v>%</v>
          </cell>
          <cell r="G56" t="str">
            <v>RepandMaintCostInflation</v>
          </cell>
          <cell r="H56">
            <v>0.08</v>
          </cell>
          <cell r="I56" t="str">
            <v>RepandMaintCostInflation_I</v>
          </cell>
          <cell r="J56">
            <v>2</v>
          </cell>
          <cell r="L56">
            <v>0.08</v>
          </cell>
          <cell r="N56" t="str">
            <v>skip</v>
          </cell>
        </row>
        <row r="57">
          <cell r="B57" t="str">
            <v>Admin &amp; Gen. Cost</v>
          </cell>
          <cell r="F57" t="str">
            <v>Rs. Cr</v>
          </cell>
          <cell r="G57" t="str">
            <v>AdminCost</v>
          </cell>
          <cell r="H57">
            <v>70</v>
          </cell>
          <cell r="I57" t="str">
            <v>AdminCost_I</v>
          </cell>
          <cell r="J57">
            <v>2</v>
          </cell>
          <cell r="L57">
            <v>70</v>
          </cell>
          <cell r="N57" t="str">
            <v>skip</v>
          </cell>
        </row>
        <row r="58">
          <cell r="B58" t="str">
            <v>Incr. in Cost</v>
          </cell>
          <cell r="F58" t="str">
            <v>%</v>
          </cell>
          <cell r="G58" t="str">
            <v>AdminCostInflation</v>
          </cell>
          <cell r="H58">
            <v>0.05</v>
          </cell>
          <cell r="I58" t="str">
            <v>AdminCostInflation_I</v>
          </cell>
          <cell r="J58">
            <v>2</v>
          </cell>
          <cell r="L58">
            <v>0.05</v>
          </cell>
          <cell r="N58" t="str">
            <v>skip</v>
          </cell>
        </row>
        <row r="60">
          <cell r="B60" t="str">
            <v>Fuel</v>
          </cell>
        </row>
        <row r="61">
          <cell r="B61" t="str">
            <v>VATVA PLANT</v>
          </cell>
        </row>
        <row r="62">
          <cell r="B62" t="str">
            <v>Heat Rate</v>
          </cell>
          <cell r="F62" t="str">
            <v>Kcal/Kwh</v>
          </cell>
          <cell r="G62" t="str">
            <v>Vatva_Heat_rate</v>
          </cell>
          <cell r="H62">
            <v>1950</v>
          </cell>
          <cell r="I62" t="str">
            <v>Vatva_Heat_rate_I</v>
          </cell>
          <cell r="J62">
            <v>2</v>
          </cell>
          <cell r="L62">
            <v>2050</v>
          </cell>
        </row>
        <row r="63">
          <cell r="B63" t="str">
            <v>GCV</v>
          </cell>
          <cell r="F63" t="str">
            <v>Kcal/scm</v>
          </cell>
          <cell r="G63" t="str">
            <v>Vatva_GCV</v>
          </cell>
          <cell r="H63">
            <v>8098</v>
          </cell>
          <cell r="I63" t="str">
            <v>Vatva_GCV_I</v>
          </cell>
          <cell r="J63">
            <v>2</v>
          </cell>
          <cell r="L63">
            <v>8098</v>
          </cell>
        </row>
        <row r="64">
          <cell r="B64" t="str">
            <v>Capacity</v>
          </cell>
          <cell r="F64" t="str">
            <v>MW</v>
          </cell>
          <cell r="G64" t="str">
            <v>Vatva_capacity</v>
          </cell>
          <cell r="H64">
            <v>100</v>
          </cell>
          <cell r="I64" t="str">
            <v>Vatva_capacity_I</v>
          </cell>
          <cell r="J64">
            <v>2</v>
          </cell>
          <cell r="L64">
            <v>100</v>
          </cell>
        </row>
        <row r="65">
          <cell r="B65" t="str">
            <v>PLF (2012 onwards)</v>
          </cell>
          <cell r="F65" t="str">
            <v>%</v>
          </cell>
          <cell r="G65" t="str">
            <v>Vatva_PLF</v>
          </cell>
          <cell r="H65">
            <v>0.89</v>
          </cell>
          <cell r="I65" t="str">
            <v>Vatva_PLF_I</v>
          </cell>
          <cell r="J65">
            <v>2</v>
          </cell>
          <cell r="L65">
            <v>0.89</v>
          </cell>
        </row>
        <row r="67">
          <cell r="B67" t="str">
            <v>Sabarmati Plant</v>
          </cell>
        </row>
        <row r="68">
          <cell r="B68" t="str">
            <v>Coal</v>
          </cell>
        </row>
        <row r="69">
          <cell r="B69" t="str">
            <v>Ratio of Impoted Coal</v>
          </cell>
          <cell r="F69" t="str">
            <v>%</v>
          </cell>
          <cell r="G69" t="str">
            <v>Ratio_importedcoal</v>
          </cell>
          <cell r="H69">
            <v>0.42</v>
          </cell>
          <cell r="I69" t="str">
            <v>Ratio_importedcoal_I</v>
          </cell>
          <cell r="J69">
            <v>2</v>
          </cell>
          <cell r="L69">
            <v>0.42</v>
          </cell>
        </row>
        <row r="70">
          <cell r="B70" t="str">
            <v>Ratio of Indegenous Coal</v>
          </cell>
          <cell r="F70" t="str">
            <v>%</v>
          </cell>
          <cell r="G70" t="str">
            <v>Ratio_Indiancoal</v>
          </cell>
          <cell r="H70">
            <v>0.58000000000000007</v>
          </cell>
          <cell r="I70" t="str">
            <v>Ratio_Indiancoal_I</v>
          </cell>
          <cell r="J70">
            <v>2</v>
          </cell>
          <cell r="L70">
            <v>0.58000000000000007</v>
          </cell>
        </row>
        <row r="71">
          <cell r="B71" t="str">
            <v>NCV of Indigenous coal</v>
          </cell>
          <cell r="F71" t="str">
            <v>Kcal/kg</v>
          </cell>
          <cell r="G71" t="str">
            <v>GCV_Indiancoal</v>
          </cell>
          <cell r="H71">
            <v>5236</v>
          </cell>
          <cell r="I71" t="str">
            <v>GCV_Indiancoal_I</v>
          </cell>
          <cell r="J71">
            <v>2</v>
          </cell>
          <cell r="L71">
            <v>5236</v>
          </cell>
        </row>
        <row r="72">
          <cell r="B72" t="str">
            <v>NCV of Imported Coal</v>
          </cell>
          <cell r="F72" t="str">
            <v>Kcal/kg</v>
          </cell>
          <cell r="G72" t="str">
            <v>GCV_Impoted Coal</v>
          </cell>
          <cell r="H72">
            <v>4929</v>
          </cell>
          <cell r="I72" t="str">
            <v>GCV_Impoted Coal_I</v>
          </cell>
          <cell r="J72">
            <v>2</v>
          </cell>
          <cell r="L72">
            <v>4929</v>
          </cell>
        </row>
        <row r="73">
          <cell r="B73" t="str">
            <v>Price of Indigenous coal</v>
          </cell>
          <cell r="F73" t="str">
            <v>Rs./MT</v>
          </cell>
          <cell r="G73" t="str">
            <v>Price_IndianCoal</v>
          </cell>
          <cell r="H73">
            <v>2757</v>
          </cell>
          <cell r="I73" t="str">
            <v>Price_IndianCoal_I</v>
          </cell>
          <cell r="J73">
            <v>2</v>
          </cell>
          <cell r="L73">
            <v>2757</v>
          </cell>
        </row>
        <row r="74">
          <cell r="B74" t="str">
            <v>Price of Imported Coal</v>
          </cell>
          <cell r="F74" t="str">
            <v>Rs./MT</v>
          </cell>
          <cell r="G74" t="str">
            <v>Price_Imported Coal</v>
          </cell>
          <cell r="H74">
            <v>3035</v>
          </cell>
          <cell r="I74" t="str">
            <v>Price_Imported Coal_I</v>
          </cell>
          <cell r="J74">
            <v>2</v>
          </cell>
          <cell r="L74">
            <v>3035</v>
          </cell>
        </row>
        <row r="75">
          <cell r="H75" t="str">
            <v xml:space="preserve"> </v>
          </cell>
          <cell r="I75" t="str">
            <v xml:space="preserve"> </v>
          </cell>
        </row>
        <row r="76">
          <cell r="B76" t="str">
            <v>Heat Rate</v>
          </cell>
        </row>
        <row r="77">
          <cell r="B77" t="str">
            <v>Station 'C'</v>
          </cell>
          <cell r="F77" t="str">
            <v>Kcal/kg</v>
          </cell>
          <cell r="G77" t="str">
            <v>StationC_heatrate</v>
          </cell>
          <cell r="H77">
            <v>3700</v>
          </cell>
          <cell r="I77" t="str">
            <v>StationC_heatrate_I</v>
          </cell>
          <cell r="J77">
            <v>2</v>
          </cell>
          <cell r="L77">
            <v>3700</v>
          </cell>
        </row>
        <row r="78">
          <cell r="B78" t="str">
            <v>Station 'D'</v>
          </cell>
          <cell r="F78" t="str">
            <v>Kcal/kg</v>
          </cell>
          <cell r="G78" t="str">
            <v>StationD_Heatrate</v>
          </cell>
          <cell r="H78">
            <v>2565</v>
          </cell>
          <cell r="I78" t="str">
            <v>StationD_Heatrate_I</v>
          </cell>
          <cell r="J78">
            <v>2</v>
          </cell>
          <cell r="L78">
            <v>2565</v>
          </cell>
        </row>
        <row r="79">
          <cell r="B79" t="str">
            <v>Station 'E</v>
          </cell>
          <cell r="F79" t="str">
            <v>Kcal/kg</v>
          </cell>
          <cell r="G79" t="str">
            <v>StationE_heatrate</v>
          </cell>
          <cell r="H79">
            <v>2525</v>
          </cell>
          <cell r="I79" t="str">
            <v>StationE_heatrate_I</v>
          </cell>
          <cell r="J79">
            <v>2</v>
          </cell>
          <cell r="L79">
            <v>2675</v>
          </cell>
        </row>
        <row r="80">
          <cell r="B80" t="str">
            <v>Station 'F'</v>
          </cell>
          <cell r="F80" t="str">
            <v>Kcal/kg</v>
          </cell>
          <cell r="G80" t="str">
            <v>StationF_heatrate</v>
          </cell>
          <cell r="H80">
            <v>2715</v>
          </cell>
          <cell r="I80" t="str">
            <v>StationF_heatrate_I</v>
          </cell>
          <cell r="J80">
            <v>2</v>
          </cell>
          <cell r="L80">
            <v>2715</v>
          </cell>
        </row>
        <row r="81">
          <cell r="H81" t="str">
            <v xml:space="preserve"> </v>
          </cell>
          <cell r="I81" t="str">
            <v xml:space="preserve"> </v>
          </cell>
        </row>
        <row r="82">
          <cell r="B82" t="str">
            <v>Capacity</v>
          </cell>
        </row>
        <row r="83">
          <cell r="B83" t="str">
            <v>Station 'C'</v>
          </cell>
          <cell r="F83" t="str">
            <v>MW</v>
          </cell>
          <cell r="G83" t="str">
            <v>StationC_cap</v>
          </cell>
          <cell r="H83">
            <v>60</v>
          </cell>
          <cell r="I83" t="str">
            <v>StationC_cap_I</v>
          </cell>
          <cell r="J83">
            <v>2</v>
          </cell>
          <cell r="L83">
            <v>60</v>
          </cell>
        </row>
        <row r="84">
          <cell r="B84" t="str">
            <v>Station 'D'</v>
          </cell>
          <cell r="F84" t="str">
            <v>MW</v>
          </cell>
          <cell r="G84" t="str">
            <v>StationD_cap</v>
          </cell>
          <cell r="H84">
            <v>120</v>
          </cell>
          <cell r="I84" t="str">
            <v>StationD_cap_I</v>
          </cell>
          <cell r="J84">
            <v>2</v>
          </cell>
          <cell r="L84">
            <v>120</v>
          </cell>
        </row>
        <row r="85">
          <cell r="B85" t="str">
            <v>Station 'E</v>
          </cell>
          <cell r="F85" t="str">
            <v>MW</v>
          </cell>
          <cell r="G85" t="str">
            <v>StationE_cap</v>
          </cell>
          <cell r="H85">
            <v>110</v>
          </cell>
          <cell r="I85" t="str">
            <v>StationE_cap_I</v>
          </cell>
          <cell r="J85">
            <v>2</v>
          </cell>
          <cell r="L85">
            <v>110</v>
          </cell>
        </row>
        <row r="86">
          <cell r="B86" t="str">
            <v>Station 'F'</v>
          </cell>
          <cell r="F86" t="str">
            <v>MW</v>
          </cell>
          <cell r="G86" t="str">
            <v>StationF_cap</v>
          </cell>
          <cell r="H86">
            <v>110</v>
          </cell>
          <cell r="I86" t="str">
            <v>StationF_cap_I</v>
          </cell>
          <cell r="J86">
            <v>2</v>
          </cell>
          <cell r="L86">
            <v>110</v>
          </cell>
        </row>
        <row r="87">
          <cell r="H87" t="str">
            <v xml:space="preserve"> </v>
          </cell>
          <cell r="I87" t="str">
            <v xml:space="preserve"> </v>
          </cell>
        </row>
        <row r="88">
          <cell r="B88" t="str">
            <v>PLF</v>
          </cell>
          <cell r="F88" t="str">
            <v>%</v>
          </cell>
        </row>
        <row r="89">
          <cell r="B89" t="str">
            <v>Station 'C'</v>
          </cell>
          <cell r="F89" t="str">
            <v>%</v>
          </cell>
          <cell r="G89" t="str">
            <v>StationC_PLF</v>
          </cell>
          <cell r="H89">
            <v>0.92</v>
          </cell>
          <cell r="I89" t="str">
            <v>StationC_PLF_I</v>
          </cell>
          <cell r="J89">
            <v>2</v>
          </cell>
          <cell r="L89">
            <v>0.92</v>
          </cell>
        </row>
        <row r="90">
          <cell r="B90" t="str">
            <v>Station 'D'</v>
          </cell>
          <cell r="F90" t="str">
            <v>%</v>
          </cell>
          <cell r="G90" t="str">
            <v>StationD_PLF</v>
          </cell>
          <cell r="H90">
            <v>0.92</v>
          </cell>
          <cell r="I90" t="str">
            <v>StationD_PLF_I</v>
          </cell>
          <cell r="J90">
            <v>2</v>
          </cell>
          <cell r="L90">
            <v>0.92</v>
          </cell>
        </row>
        <row r="91">
          <cell r="B91" t="str">
            <v>Station 'E</v>
          </cell>
          <cell r="F91" t="str">
            <v>%</v>
          </cell>
          <cell r="G91" t="str">
            <v>StationE_PLF</v>
          </cell>
          <cell r="H91">
            <v>0.92</v>
          </cell>
          <cell r="I91" t="str">
            <v>StationE_PLF_I</v>
          </cell>
          <cell r="J91">
            <v>2</v>
          </cell>
          <cell r="L91">
            <v>0.92</v>
          </cell>
        </row>
        <row r="92">
          <cell r="B92" t="str">
            <v>Station 'F'</v>
          </cell>
          <cell r="G92" t="str">
            <v>StationF_PLF</v>
          </cell>
          <cell r="H92">
            <v>0.92</v>
          </cell>
          <cell r="I92" t="str">
            <v>StationF_PLF_I</v>
          </cell>
          <cell r="J92">
            <v>2</v>
          </cell>
          <cell r="L92">
            <v>0.92</v>
          </cell>
        </row>
        <row r="93">
          <cell r="H93" t="str">
            <v xml:space="preserve"> </v>
          </cell>
          <cell r="I93" t="str">
            <v xml:space="preserve"> </v>
          </cell>
        </row>
        <row r="94">
          <cell r="B94" t="str">
            <v>Surat</v>
          </cell>
        </row>
        <row r="95">
          <cell r="B95" t="str">
            <v>Revenue Assumptions</v>
          </cell>
        </row>
        <row r="96">
          <cell r="B96" t="str">
            <v>Base Tariff (FY07)</v>
          </cell>
          <cell r="F96" t="str">
            <v>Rs./Unit</v>
          </cell>
          <cell r="G96" t="str">
            <v>SrtBaseTariff</v>
          </cell>
          <cell r="H96">
            <v>3.81</v>
          </cell>
          <cell r="I96" t="str">
            <v>SrtBaseTariff_I</v>
          </cell>
          <cell r="J96">
            <v>2</v>
          </cell>
          <cell r="L96">
            <v>3.81</v>
          </cell>
          <cell r="N96" t="str">
            <v>skip</v>
          </cell>
        </row>
        <row r="97">
          <cell r="B97" t="str">
            <v>Incr in Sales (Mus) from FY12</v>
          </cell>
          <cell r="F97" t="str">
            <v>%</v>
          </cell>
          <cell r="G97" t="str">
            <v>SrtSalesGrowthRate</v>
          </cell>
          <cell r="H97">
            <v>0.06</v>
          </cell>
          <cell r="I97" t="str">
            <v>SrtSalesGrowthRate_I</v>
          </cell>
          <cell r="J97">
            <v>2</v>
          </cell>
          <cell r="L97">
            <v>0.06</v>
          </cell>
          <cell r="N97" t="str">
            <v>skip</v>
          </cell>
        </row>
        <row r="98">
          <cell r="B98" t="str">
            <v>Other Income (% of Topline)</v>
          </cell>
          <cell r="F98" t="str">
            <v>%</v>
          </cell>
          <cell r="G98" t="str">
            <v>SrtOtherIncome</v>
          </cell>
          <cell r="H98">
            <v>0.03</v>
          </cell>
          <cell r="I98" t="str">
            <v>SrtOtherIncome_I</v>
          </cell>
          <cell r="J98">
            <v>2</v>
          </cell>
          <cell r="L98">
            <v>0.03</v>
          </cell>
          <cell r="N98" t="str">
            <v>skip</v>
          </cell>
        </row>
        <row r="99">
          <cell r="B99" t="str">
            <v>Employee Cost</v>
          </cell>
          <cell r="F99" t="str">
            <v>Rs. Cr</v>
          </cell>
          <cell r="G99" t="str">
            <v>Surat_Employeecost</v>
          </cell>
          <cell r="H99">
            <v>18.899999999999999</v>
          </cell>
          <cell r="I99" t="str">
            <v>Surat_Employeecost_I</v>
          </cell>
          <cell r="J99">
            <v>2</v>
          </cell>
          <cell r="L99">
            <v>18.899999999999999</v>
          </cell>
        </row>
        <row r="100">
          <cell r="B100" t="str">
            <v>Incr. in Cost</v>
          </cell>
          <cell r="F100" t="str">
            <v>%</v>
          </cell>
          <cell r="G100" t="str">
            <v>Surat_escalation_employee</v>
          </cell>
          <cell r="H100">
            <v>0.05</v>
          </cell>
          <cell r="I100" t="str">
            <v>Surat_escalation_employee_I</v>
          </cell>
          <cell r="J100">
            <v>2</v>
          </cell>
          <cell r="L100">
            <v>0.05</v>
          </cell>
        </row>
        <row r="101">
          <cell r="B101" t="str">
            <v>R&amp;M Costs</v>
          </cell>
          <cell r="F101" t="str">
            <v>Rs. Cr</v>
          </cell>
          <cell r="G101" t="str">
            <v>Surat_R&amp;M</v>
          </cell>
          <cell r="H101">
            <v>23.2</v>
          </cell>
          <cell r="I101" t="str">
            <v>Surat_R&amp;M_I</v>
          </cell>
          <cell r="J101">
            <v>2</v>
          </cell>
          <cell r="L101">
            <v>23.2</v>
          </cell>
        </row>
        <row r="102">
          <cell r="B102" t="str">
            <v>Incr. In Cost</v>
          </cell>
          <cell r="F102" t="str">
            <v>%</v>
          </cell>
          <cell r="G102" t="str">
            <v>Surat_escalation_R&amp;M</v>
          </cell>
          <cell r="H102">
            <v>0.08</v>
          </cell>
          <cell r="I102" t="str">
            <v>Surat_escalation_R&amp;M_I</v>
          </cell>
          <cell r="J102">
            <v>2</v>
          </cell>
          <cell r="L102">
            <v>0.08</v>
          </cell>
        </row>
        <row r="103">
          <cell r="B103" t="str">
            <v>Admin &amp; Gen. Cost</v>
          </cell>
          <cell r="F103" t="str">
            <v>Rs. Cr</v>
          </cell>
          <cell r="G103" t="str">
            <v>Surat_admin</v>
          </cell>
          <cell r="H103">
            <v>17.7</v>
          </cell>
          <cell r="I103" t="str">
            <v>Surat_admin_I</v>
          </cell>
          <cell r="J103">
            <v>2</v>
          </cell>
          <cell r="L103">
            <v>17.7</v>
          </cell>
        </row>
        <row r="104">
          <cell r="B104" t="str">
            <v>Incr. in Cost</v>
          </cell>
          <cell r="F104" t="str">
            <v>%</v>
          </cell>
          <cell r="G104" t="str">
            <v>Surat_escalation_Admin</v>
          </cell>
          <cell r="H104">
            <v>0.05</v>
          </cell>
          <cell r="I104" t="str">
            <v>Surat_escalation_Admin_I</v>
          </cell>
          <cell r="J104">
            <v>2</v>
          </cell>
          <cell r="L104">
            <v>0.05</v>
          </cell>
        </row>
        <row r="105">
          <cell r="B105" t="str">
            <v>Technical Parameters</v>
          </cell>
          <cell r="H105" t="str">
            <v xml:space="preserve"> </v>
          </cell>
          <cell r="I105" t="str">
            <v xml:space="preserve"> </v>
          </cell>
        </row>
        <row r="106">
          <cell r="B106" t="str">
            <v>AT&amp;C Losses</v>
          </cell>
          <cell r="F106" t="str">
            <v>%</v>
          </cell>
          <cell r="G106" t="str">
            <v>SrtATCLoss</v>
          </cell>
          <cell r="H106">
            <v>0.06</v>
          </cell>
          <cell r="I106" t="str">
            <v>SrtATCLoss_I</v>
          </cell>
          <cell r="J106">
            <v>2</v>
          </cell>
          <cell r="L106">
            <v>0.06</v>
          </cell>
          <cell r="N106" t="str">
            <v>skip</v>
          </cell>
        </row>
        <row r="108">
          <cell r="B108" t="str">
            <v>Bhiwandi</v>
          </cell>
        </row>
        <row r="109">
          <cell r="B109" t="str">
            <v>Revenue Assumptions</v>
          </cell>
        </row>
        <row r="110">
          <cell r="B110" t="str">
            <v>Sales Growth rate in FY09 &amp; FY10</v>
          </cell>
          <cell r="G110" t="str">
            <v>Bhivsalesgrowth_9&amp;10</v>
          </cell>
          <cell r="H110">
            <v>0.05</v>
          </cell>
          <cell r="I110" t="str">
            <v>Bhivsalesgrowth_9&amp;10_I</v>
          </cell>
          <cell r="J110">
            <v>2</v>
          </cell>
          <cell r="L110">
            <v>0.05</v>
          </cell>
        </row>
        <row r="111">
          <cell r="B111" t="str">
            <v>Sales Growth rate in FY11 &amp; FY12</v>
          </cell>
          <cell r="G111" t="str">
            <v>Bhiwsalesgrwth_11&amp;12</v>
          </cell>
          <cell r="H111">
            <v>4.7E-2</v>
          </cell>
          <cell r="I111" t="str">
            <v>Bhiwsalesgrwth_11&amp;12_I</v>
          </cell>
          <cell r="J111">
            <v>2</v>
          </cell>
          <cell r="L111">
            <v>4.7E-2</v>
          </cell>
        </row>
        <row r="112">
          <cell r="B112" t="str">
            <v>Sales Growth rate in FY13</v>
          </cell>
          <cell r="F112" t="str">
            <v>%</v>
          </cell>
          <cell r="G112" t="str">
            <v>BhiwSalesGrowthRate</v>
          </cell>
          <cell r="H112">
            <v>0.03</v>
          </cell>
          <cell r="I112" t="str">
            <v>BhiwSalesGrowthRate_I</v>
          </cell>
          <cell r="J112">
            <v>2</v>
          </cell>
          <cell r="L112">
            <v>0.03</v>
          </cell>
          <cell r="N112" t="str">
            <v>skip</v>
          </cell>
        </row>
        <row r="114">
          <cell r="B114" t="str">
            <v>Other Assumptions</v>
          </cell>
        </row>
        <row r="115">
          <cell r="B115" t="str">
            <v>Base Salary (FY07)</v>
          </cell>
          <cell r="F115" t="str">
            <v>Rs. Crore</v>
          </cell>
          <cell r="G115" t="str">
            <v>BhiwBaseSal</v>
          </cell>
          <cell r="H115">
            <v>15</v>
          </cell>
          <cell r="I115" t="str">
            <v>BhiwBaseSal_I</v>
          </cell>
          <cell r="J115">
            <v>2</v>
          </cell>
          <cell r="L115">
            <v>15</v>
          </cell>
          <cell r="N115" t="str">
            <v>skip</v>
          </cell>
        </row>
        <row r="116">
          <cell r="B116" t="str">
            <v>Incr in Salary</v>
          </cell>
          <cell r="F116" t="str">
            <v>% p.a.</v>
          </cell>
          <cell r="G116" t="str">
            <v>BhiwSalIncr</v>
          </cell>
          <cell r="H116">
            <v>0.06</v>
          </cell>
          <cell r="I116" t="str">
            <v>BhiwSalIncr_I</v>
          </cell>
          <cell r="J116">
            <v>2</v>
          </cell>
          <cell r="L116">
            <v>0.06</v>
          </cell>
          <cell r="N116" t="str">
            <v>skip</v>
          </cell>
        </row>
        <row r="117">
          <cell r="B117" t="str">
            <v>Interest Rate on New Term Loan</v>
          </cell>
          <cell r="F117" t="str">
            <v>papm</v>
          </cell>
          <cell r="G117" t="str">
            <v>InterestRate</v>
          </cell>
          <cell r="H117">
            <v>0.11</v>
          </cell>
          <cell r="I117" t="str">
            <v>InterestRate_I</v>
          </cell>
          <cell r="J117">
            <v>2</v>
          </cell>
          <cell r="L117">
            <v>0.11</v>
          </cell>
          <cell r="N117" t="str">
            <v>skip</v>
          </cell>
        </row>
        <row r="120">
          <cell r="B120" t="str">
            <v>Calculations</v>
          </cell>
        </row>
        <row r="121">
          <cell r="F121" t="str">
            <v xml:space="preserve"> </v>
          </cell>
          <cell r="O121" t="str">
            <v>Cost of Power Purchase</v>
          </cell>
        </row>
        <row r="122">
          <cell r="B122" t="str">
            <v>Reduction in T&amp;D Losses</v>
          </cell>
          <cell r="G122" t="str">
            <v>Subsidy Calculations</v>
          </cell>
          <cell r="H122" t="str">
            <v>Reduction in subsidy mix</v>
          </cell>
          <cell r="I122">
            <v>0.02</v>
          </cell>
          <cell r="L122" t="str">
            <v>Collection Efficiency</v>
          </cell>
          <cell r="O122" t="str">
            <v>from MSEDCL</v>
          </cell>
        </row>
        <row r="123">
          <cell r="B123" t="str">
            <v>Base TnD</v>
          </cell>
          <cell r="G123" t="str">
            <v>Sales Mix</v>
          </cell>
          <cell r="H123" t="str">
            <v>Subsidy (Rs./unit)</v>
          </cell>
          <cell r="L123" t="str">
            <v>Base Efficiency</v>
          </cell>
          <cell r="O123" t="str">
            <v>O = Original</v>
          </cell>
          <cell r="P123" t="str">
            <v>I = Indexed</v>
          </cell>
          <cell r="Q123" t="str">
            <v>MSEDCL Tariff</v>
          </cell>
          <cell r="R123" t="str">
            <v>Indexation</v>
          </cell>
        </row>
        <row r="124">
          <cell r="B124">
            <v>39538</v>
          </cell>
          <cell r="G124">
            <v>0.56999999999999995</v>
          </cell>
          <cell r="H124">
            <v>3.1699999999999995</v>
          </cell>
          <cell r="L124">
            <v>0.85</v>
          </cell>
          <cell r="O124">
            <v>1.8</v>
          </cell>
          <cell r="P124">
            <v>1.728642067053477</v>
          </cell>
          <cell r="Q124">
            <v>3.36</v>
          </cell>
          <cell r="R124">
            <v>0.96035670391859829</v>
          </cell>
          <cell r="S124" t="str">
            <v xml:space="preserve">Tariff to which purchase </v>
          </cell>
        </row>
        <row r="125">
          <cell r="B125">
            <v>39903</v>
          </cell>
          <cell r="G125">
            <v>0.54999999999999993</v>
          </cell>
          <cell r="H125">
            <v>3.1699999999999995</v>
          </cell>
          <cell r="L125">
            <v>0.95</v>
          </cell>
          <cell r="N125">
            <v>1.203703703703729E-2</v>
          </cell>
          <cell r="O125">
            <v>1.821666666666667</v>
          </cell>
          <cell r="P125">
            <v>1.9420975409914163</v>
          </cell>
          <cell r="Q125">
            <v>3.73</v>
          </cell>
          <cell r="R125">
            <v>1.0661102695286822</v>
          </cell>
          <cell r="S125" t="str">
            <v>cost is indexed</v>
          </cell>
        </row>
        <row r="126">
          <cell r="B126">
            <v>40268</v>
          </cell>
          <cell r="G126">
            <v>0.52999999999999992</v>
          </cell>
          <cell r="H126">
            <v>3.1699999999999995</v>
          </cell>
          <cell r="L126">
            <v>0.97</v>
          </cell>
          <cell r="N126">
            <v>3.8426349496797796E-2</v>
          </cell>
          <cell r="O126">
            <v>1.8916666666666668</v>
          </cell>
          <cell r="P126">
            <v>2.1175615228513447</v>
          </cell>
          <cell r="Q126">
            <v>3.9165000000000001</v>
          </cell>
          <cell r="R126">
            <v>1.1194157830051161</v>
          </cell>
        </row>
        <row r="127">
          <cell r="B127">
            <v>40633</v>
          </cell>
          <cell r="G127">
            <v>0.5099999999999999</v>
          </cell>
          <cell r="H127">
            <v>3.1699999999999995</v>
          </cell>
          <cell r="L127">
            <v>0.98</v>
          </cell>
          <cell r="N127">
            <v>3.7004405286343633E-2</v>
          </cell>
          <cell r="O127">
            <v>1.9616666666666667</v>
          </cell>
          <cell r="P127">
            <v>2.261798246491554</v>
          </cell>
          <cell r="Q127">
            <v>4.033995</v>
          </cell>
          <cell r="R127">
            <v>1.1529982564952697</v>
          </cell>
        </row>
        <row r="128">
          <cell r="B128">
            <v>40999</v>
          </cell>
          <cell r="G128">
            <v>0.48999999999999988</v>
          </cell>
          <cell r="H128">
            <v>3.1699999999999995</v>
          </cell>
          <cell r="L128">
            <v>0.98</v>
          </cell>
          <cell r="N128">
            <v>3.5683942225998244E-2</v>
          </cell>
          <cell r="O128">
            <v>2.0316666666666667</v>
          </cell>
          <cell r="P128">
            <v>2.4127833681796096</v>
          </cell>
          <cell r="Q128">
            <v>4.1550148499999997</v>
          </cell>
          <cell r="R128">
            <v>1.1875882041901278</v>
          </cell>
        </row>
        <row r="129">
          <cell r="B129">
            <v>41364</v>
          </cell>
          <cell r="G129">
            <v>0.46999999999999986</v>
          </cell>
          <cell r="H129">
            <v>3.1699999999999995</v>
          </cell>
          <cell r="L129">
            <v>0.98</v>
          </cell>
          <cell r="N129">
            <v>3.4454470877768539E-2</v>
          </cell>
          <cell r="O129">
            <v>2.1016666666666666</v>
          </cell>
          <cell r="P129">
            <v>2.5707919787471063</v>
          </cell>
          <cell r="Q129">
            <v>4.2796652955000001</v>
          </cell>
          <cell r="R129">
            <v>1.2232158503158317</v>
          </cell>
        </row>
        <row r="130">
          <cell r="B130">
            <v>41729</v>
          </cell>
          <cell r="G130">
            <v>0.44999999999999984</v>
          </cell>
          <cell r="H130">
            <v>3.1699999999999995</v>
          </cell>
          <cell r="L130">
            <v>0.98</v>
          </cell>
          <cell r="N130">
            <v>3.3306899286280611E-2</v>
          </cell>
          <cell r="O130">
            <v>2.1716666666666664</v>
          </cell>
          <cell r="P130">
            <v>2.7361096009172905</v>
          </cell>
          <cell r="Q130">
            <v>4.4080552543650002</v>
          </cell>
          <cell r="R130">
            <v>1.2599123258253067</v>
          </cell>
        </row>
        <row r="131">
          <cell r="B131">
            <v>42094</v>
          </cell>
          <cell r="G131">
            <v>0.42999999999999983</v>
          </cell>
          <cell r="H131">
            <v>3.1699999999999995</v>
          </cell>
          <cell r="L131">
            <v>0.98</v>
          </cell>
          <cell r="N131">
            <v>3.2233307751343032E-2</v>
          </cell>
          <cell r="O131">
            <v>2.2416666666666663</v>
          </cell>
          <cell r="P131">
            <v>2.9090325676368143</v>
          </cell>
          <cell r="Q131">
            <v>4.5402969119959504</v>
          </cell>
          <cell r="R131">
            <v>1.297709695600066</v>
          </cell>
        </row>
        <row r="132">
          <cell r="B132">
            <v>42460</v>
          </cell>
          <cell r="G132">
            <v>0.40999999999999981</v>
          </cell>
          <cell r="H132">
            <v>3.1699999999999995</v>
          </cell>
          <cell r="L132">
            <v>0.98</v>
          </cell>
          <cell r="N132">
            <v>3.1226765799256428E-2</v>
          </cell>
          <cell r="O132">
            <v>2.3116666666666661</v>
          </cell>
          <cell r="P132">
            <v>3.0898684137186829</v>
          </cell>
          <cell r="Q132">
            <v>4.6765058193558291</v>
          </cell>
          <cell r="R132">
            <v>1.3366409864680679</v>
          </cell>
        </row>
        <row r="133">
          <cell r="B133">
            <v>42825</v>
          </cell>
          <cell r="G133">
            <v>0.38999999999999979</v>
          </cell>
          <cell r="H133">
            <v>3.1699999999999995</v>
          </cell>
          <cell r="L133">
            <v>0.98</v>
          </cell>
          <cell r="N133">
            <v>3.0281182408074869E-2</v>
          </cell>
          <cell r="O133">
            <v>2.3816666666666659</v>
          </cell>
          <cell r="P133">
            <v>3.278936281254591</v>
          </cell>
          <cell r="Q133">
            <v>4.8168009939365044</v>
          </cell>
          <cell r="R133">
            <v>1.3767402160621101</v>
          </cell>
        </row>
        <row r="134">
          <cell r="B134">
            <v>43190</v>
          </cell>
          <cell r="G134">
            <v>0.36999999999999977</v>
          </cell>
          <cell r="H134">
            <v>3.1699999999999995</v>
          </cell>
          <cell r="L134">
            <v>0.98</v>
          </cell>
          <cell r="N134">
            <v>2.939118264520646E-2</v>
          </cell>
          <cell r="O134">
            <v>2.4516666666666658</v>
          </cell>
          <cell r="P134">
            <v>3.4765673392703067</v>
          </cell>
          <cell r="Q134">
            <v>4.9613050237545995</v>
          </cell>
          <cell r="R134">
            <v>1.4180424225439734</v>
          </cell>
        </row>
        <row r="135">
          <cell r="B135">
            <v>43555</v>
          </cell>
          <cell r="G135">
            <v>0.34999999999999976</v>
          </cell>
          <cell r="H135">
            <v>3.1699999999999995</v>
          </cell>
          <cell r="L135">
            <v>0.98</v>
          </cell>
          <cell r="N135">
            <v>2.8552005438476913E-2</v>
          </cell>
          <cell r="O135">
            <v>2.5216666666666652</v>
          </cell>
          <cell r="P135">
            <v>3.575830308848384</v>
          </cell>
          <cell r="Q135">
            <v>5.110144174467238</v>
          </cell>
          <cell r="R135">
            <v>1.4605836952202926</v>
          </cell>
        </row>
        <row r="136">
          <cell r="B136">
            <v>43921</v>
          </cell>
          <cell r="G136">
            <v>0.32999999999999974</v>
          </cell>
          <cell r="H136">
            <v>3.1699999999999995</v>
          </cell>
          <cell r="L136">
            <v>0.98</v>
          </cell>
          <cell r="N136">
            <v>2.7098479841375367E-2</v>
          </cell>
          <cell r="O136">
            <v>2.59</v>
          </cell>
          <cell r="P136">
            <v>3.672729874388891</v>
          </cell>
          <cell r="Q136">
            <v>5.2634484997012549</v>
          </cell>
          <cell r="R136">
            <v>1.5044012060769014</v>
          </cell>
        </row>
        <row r="137">
          <cell r="B137">
            <v>44286</v>
          </cell>
          <cell r="G137">
            <v>0.30999999999999972</v>
          </cell>
          <cell r="H137">
            <v>3.1699999999999995</v>
          </cell>
          <cell r="L137">
            <v>0.98</v>
          </cell>
          <cell r="N137">
            <v>2.7027027027027195E-2</v>
          </cell>
          <cell r="O137">
            <v>2.66</v>
          </cell>
          <cell r="P137">
            <v>3.7719928439669692</v>
          </cell>
          <cell r="Q137">
            <v>5.4213519546922928</v>
          </cell>
          <cell r="R137">
            <v>1.5495332422592085</v>
          </cell>
        </row>
        <row r="139">
          <cell r="B139" t="str">
            <v>SUGEN</v>
          </cell>
        </row>
        <row r="140">
          <cell r="B140" t="str">
            <v>Capacity</v>
          </cell>
          <cell r="F140" t="str">
            <v>MW</v>
          </cell>
          <cell r="G140" t="str">
            <v>Sugen_cap</v>
          </cell>
          <cell r="H140">
            <v>1147.5</v>
          </cell>
          <cell r="I140" t="str">
            <v>Sugen_cap_I</v>
          </cell>
          <cell r="J140">
            <v>2</v>
          </cell>
          <cell r="L140">
            <v>1147.5</v>
          </cell>
          <cell r="N140" t="str">
            <v>skip</v>
          </cell>
        </row>
        <row r="141">
          <cell r="B141" t="str">
            <v>PLF (2012 onwards)</v>
          </cell>
          <cell r="F141" t="str">
            <v>%</v>
          </cell>
          <cell r="G141" t="str">
            <v>Sugen_PLF</v>
          </cell>
          <cell r="H141">
            <v>0.91</v>
          </cell>
          <cell r="I141" t="str">
            <v>Sugen_PLF_I</v>
          </cell>
          <cell r="J141">
            <v>2</v>
          </cell>
          <cell r="L141">
            <v>0.91</v>
          </cell>
          <cell r="N141" t="str">
            <v>skip</v>
          </cell>
        </row>
        <row r="142">
          <cell r="B142" t="str">
            <v>Aux consumption</v>
          </cell>
          <cell r="F142" t="str">
            <v>%</v>
          </cell>
          <cell r="G142" t="str">
            <v>Sugen_aux</v>
          </cell>
          <cell r="H142">
            <v>1.9300000000000001E-2</v>
          </cell>
          <cell r="I142" t="str">
            <v>Sugen_aux_I</v>
          </cell>
          <cell r="J142">
            <v>2</v>
          </cell>
          <cell r="L142">
            <v>1.9300000000000001E-2</v>
          </cell>
          <cell r="N142" t="str">
            <v>skip</v>
          </cell>
        </row>
        <row r="143">
          <cell r="B143" t="str">
            <v>Gas Price</v>
          </cell>
          <cell r="F143" t="str">
            <v>$/mmbtu</v>
          </cell>
          <cell r="G143" t="str">
            <v>Gas_price</v>
          </cell>
          <cell r="H143">
            <v>5.72</v>
          </cell>
          <cell r="I143" t="str">
            <v>Gas_price_I</v>
          </cell>
          <cell r="J143">
            <v>2</v>
          </cell>
          <cell r="L143">
            <v>5.72</v>
          </cell>
          <cell r="N143" t="str">
            <v>skip</v>
          </cell>
        </row>
        <row r="144">
          <cell r="B144" t="str">
            <v>Capacity Allocation to TPL-D</v>
          </cell>
          <cell r="F144" t="str">
            <v>MW</v>
          </cell>
          <cell r="G144" t="str">
            <v>Allocation_TPLD</v>
          </cell>
          <cell r="H144">
            <v>824.74</v>
          </cell>
          <cell r="I144" t="str">
            <v>Allocation_TPLD_I</v>
          </cell>
          <cell r="J144">
            <v>2</v>
          </cell>
          <cell r="L144">
            <v>824.74</v>
          </cell>
          <cell r="N144" t="str">
            <v>skip</v>
          </cell>
        </row>
        <row r="145">
          <cell r="B145" t="str">
            <v>Contractual Heat Rate</v>
          </cell>
          <cell r="F145" t="str">
            <v>Kcal/Unit</v>
          </cell>
          <cell r="G145" t="str">
            <v>Norm_heatrate</v>
          </cell>
          <cell r="H145">
            <v>1852.7145</v>
          </cell>
          <cell r="I145" t="str">
            <v>Norm_heatrate_I</v>
          </cell>
          <cell r="J145">
            <v>2</v>
          </cell>
          <cell r="L145">
            <v>1852.7145</v>
          </cell>
          <cell r="N145" t="str">
            <v>skip</v>
          </cell>
        </row>
        <row r="146">
          <cell r="B146" t="str">
            <v>Actual Heat Rate</v>
          </cell>
          <cell r="F146" t="str">
            <v>Kcal/Unit</v>
          </cell>
          <cell r="G146" t="str">
            <v>Actual_heatrate</v>
          </cell>
          <cell r="H146">
            <v>1764.49</v>
          </cell>
          <cell r="I146" t="str">
            <v>Actual_heatrate_I</v>
          </cell>
          <cell r="J146">
            <v>2</v>
          </cell>
          <cell r="L146">
            <v>1764.49</v>
          </cell>
          <cell r="N146" t="str">
            <v>skip</v>
          </cell>
        </row>
        <row r="147">
          <cell r="B147" t="str">
            <v>Sugen Loan Interest rate</v>
          </cell>
          <cell r="F147" t="str">
            <v>%</v>
          </cell>
          <cell r="G147" t="str">
            <v>Sugen_int</v>
          </cell>
          <cell r="H147">
            <v>0.104</v>
          </cell>
          <cell r="I147" t="str">
            <v>Sugen_int_I</v>
          </cell>
          <cell r="J147">
            <v>2</v>
          </cell>
          <cell r="L147">
            <v>0.104</v>
          </cell>
          <cell r="N147" t="str">
            <v>skip</v>
          </cell>
        </row>
        <row r="148">
          <cell r="B148" t="str">
            <v>Sugen repayment</v>
          </cell>
          <cell r="F148" t="str">
            <v>year</v>
          </cell>
          <cell r="G148" t="str">
            <v>Sugen_repayment</v>
          </cell>
          <cell r="H148">
            <v>12</v>
          </cell>
          <cell r="I148" t="str">
            <v>Sugen_repayment_I</v>
          </cell>
          <cell r="J148">
            <v>2</v>
          </cell>
          <cell r="L148">
            <v>12</v>
          </cell>
          <cell r="N148" t="str">
            <v>skip</v>
          </cell>
        </row>
      </sheetData>
      <sheetData sheetId="1"/>
      <sheetData sheetId="2"/>
      <sheetData sheetId="3"/>
      <sheetData sheetId="4"/>
      <sheetData sheetId="5"/>
      <sheetData sheetId="6">
        <row r="4">
          <cell r="F4">
            <v>39903</v>
          </cell>
        </row>
      </sheetData>
      <sheetData sheetId="7"/>
      <sheetData sheetId="8"/>
      <sheetData sheetId="9"/>
      <sheetData sheetId="10"/>
      <sheetData sheetId="11">
        <row r="79">
          <cell r="C79">
            <v>2.0015703766645312</v>
          </cell>
        </row>
      </sheetData>
      <sheetData sheetId="12"/>
      <sheetData sheetId="13"/>
      <sheetData sheetId="14"/>
      <sheetData sheetId="15"/>
      <sheetData sheetId="16"/>
      <sheetData sheetId="17"/>
      <sheetData sheetId="18"/>
      <sheetData sheetId="19"/>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Details"/>
      <sheetName val="PACKING"/>
      <sheetName val="cell house"/>
      <sheetName val="slime&amp;purification (2)"/>
      <sheetName val="PREC"/>
      <sheetName val="REFLAB"/>
      <sheetName val="ISO"/>
      <sheetName val="PKG"/>
      <sheetName val="WATP"/>
      <sheetName val="COMP"/>
      <sheetName val="BOIHOU"/>
      <sheetName val="MATL"/>
      <sheetName val="REFINS"/>
      <sheetName val="REFMEC"/>
      <sheetName val="REFELE"/>
      <sheetName val="CELLHOU"/>
      <sheetName val="SLMPUR"/>
      <sheetName val="CAPITAL"/>
      <sheetName val="UPKEEP"/>
      <sheetName val="SAFETY"/>
      <sheetName val="POWER (2)"/>
      <sheetName val="POWER (3)"/>
      <sheetName val="Sheet2"/>
      <sheetName val="anex-power (2)"/>
      <sheetName val="norms"/>
      <sheetName val="TOP"/>
      <sheetName val="assumption"/>
      <sheetName val="P&amp;l"/>
      <sheetName val="power final"/>
      <sheetName val="Summery"/>
      <sheetName val="refinery"/>
      <sheetName val="elec-1"/>
      <sheetName val="elec-2"/>
      <sheetName val="elec-4"/>
      <sheetName val="elec-6"/>
      <sheetName val="elec-5"/>
      <sheetName val="elec-7"/>
      <sheetName val="elec-3"/>
    </sheetNames>
    <sheetDataSet>
      <sheetData sheetId="0" refreshError="1">
        <row r="156">
          <cell r="D156">
            <v>2070300</v>
          </cell>
        </row>
        <row r="187">
          <cell r="D187">
            <v>14070668.216039279</v>
          </cell>
        </row>
        <row r="195">
          <cell r="D195">
            <v>1342087.3846153845</v>
          </cell>
        </row>
        <row r="205">
          <cell r="D205">
            <v>585253.84615384613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Doc"/>
      <sheetName val="Input"/>
      <sheetName val="Calc"/>
      <sheetName val="Projections"/>
      <sheetName val="Financial"/>
      <sheetName val="Graphs"/>
      <sheetName val="sdgxlmb23"/>
    </sheetNames>
    <sheetDataSet>
      <sheetData sheetId="0"/>
      <sheetData sheetId="1">
        <row r="255">
          <cell r="H255">
            <v>1416.48</v>
          </cell>
        </row>
        <row r="256">
          <cell r="H256">
            <v>580.67999999999995</v>
          </cell>
        </row>
        <row r="258">
          <cell r="H258">
            <v>12.44</v>
          </cell>
        </row>
        <row r="402">
          <cell r="H402">
            <v>125</v>
          </cell>
          <cell r="I402">
            <v>165</v>
          </cell>
          <cell r="J402">
            <v>125</v>
          </cell>
          <cell r="K402">
            <v>132.5</v>
          </cell>
          <cell r="L402">
            <v>140.45000000000002</v>
          </cell>
          <cell r="M402">
            <v>148.87700000000004</v>
          </cell>
          <cell r="N402">
            <v>157.80962000000005</v>
          </cell>
          <cell r="O402">
            <v>167.27819720000005</v>
          </cell>
          <cell r="P402">
            <v>177.31488903200005</v>
          </cell>
          <cell r="Q402">
            <v>187.95378237392006</v>
          </cell>
        </row>
        <row r="405">
          <cell r="H405">
            <v>7.0000000000000007E-2</v>
          </cell>
          <cell r="I405">
            <v>7.0000000000000007E-2</v>
          </cell>
          <cell r="J405">
            <v>7.0000000000000007E-2</v>
          </cell>
          <cell r="K405">
            <v>7.0000000000000007E-2</v>
          </cell>
          <cell r="L405">
            <v>7.0000000000000007E-2</v>
          </cell>
          <cell r="M405">
            <v>7.0000000000000007E-2</v>
          </cell>
          <cell r="N405">
            <v>7.0000000000000007E-2</v>
          </cell>
          <cell r="O405">
            <v>7.0000000000000007E-2</v>
          </cell>
          <cell r="P405">
            <v>7.0000000000000007E-2</v>
          </cell>
          <cell r="Q405">
            <v>7.0000000000000007E-2</v>
          </cell>
        </row>
      </sheetData>
      <sheetData sheetId="2"/>
      <sheetData sheetId="3"/>
      <sheetData sheetId="4"/>
      <sheetData sheetId="5"/>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Copper P&amp;L FTM"/>
      <sheetName val="Copper P&amp;L YTD"/>
      <sheetName val="SIIL-P&amp;L-FTM"/>
      <sheetName val="SIIL-P&amp;L-YTD"/>
      <sheetName val="BS Final"/>
      <sheetName val="FI-New"/>
      <sheetName val="Mfg admin SIIL"/>
      <sheetName val="Mfg admin final-Copper"/>
      <sheetName val="Sheet1"/>
      <sheetName val="Cu-P&amp;L"/>
      <sheetName val="Sales"/>
      <sheetName val="Conc"/>
      <sheetName val="Mfg &amp; Adm-Consol"/>
      <sheetName val="Mfg &amp; Adm-Others"/>
      <sheetName val="Mfg &amp; Adm-COPPER"/>
      <sheetName val="Bud P&amp;L-Work YTD"/>
      <sheetName val="Bud P&amp;L-Work FTM"/>
      <sheetName val="Fund Inv."/>
      <sheetName val="CLBS"/>
      <sheetName val="Variables"/>
      <sheetName val="Budget P&amp;L-Worksheet"/>
      <sheetName val="Fund Inv"/>
      <sheetName val="TUTY FI"/>
      <sheetName val="TUTY BS"/>
      <sheetName val="Mfg admin final"/>
      <sheetName val="Mfg admin Consol"/>
      <sheetName val="Mfg admin others"/>
      <sheetName val="Mfg admin Copper"/>
      <sheetName val="CVK-BS-fUNDFLO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v>100</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pldt"/>
      <sheetName val="Report Setup Sheet"/>
      <sheetName val="Business Summary Financial"/>
      <sheetName val="Unit Breakup"/>
      <sheetName val="Segment"/>
      <sheetName val="Ughai"/>
      <sheetName val="KPM"/>
      <sheetName val="Project Progress"/>
      <sheetName val="Initiative Progress"/>
      <sheetName val="Business Position Paper"/>
      <sheetName val="Consolidated Business"/>
      <sheetName val="Unit1"/>
      <sheetName val="Unit2"/>
      <sheetName val="Unit3"/>
      <sheetName val="Unit4"/>
      <sheetName val="Unit5"/>
      <sheetName val="Unit6"/>
      <sheetName val="Unit7"/>
      <sheetName val="Unit8"/>
      <sheetName val="Unit9"/>
      <sheetName val="Unit10"/>
      <sheetName val="Unit11"/>
      <sheetName val="Unit12"/>
      <sheetName val="Unit13"/>
      <sheetName val="Unit14"/>
      <sheetName val="Unit15"/>
    </sheetNames>
    <sheetDataSet>
      <sheetData sheetId="0" refreshError="1"/>
      <sheetData sheetId="1" refreshError="1">
        <row r="50">
          <cell r="B50" t="str">
            <v>Carbon Black</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CCRCOP"/>
      <sheetName val="REFNRY"/>
      <sheetName val="INDCOST"/>
      <sheetName val="INDANNEX"/>
      <sheetName val="CCRCOPAFTER"/>
      <sheetName val="CCRCOP AS IS"/>
      <sheetName val="SUMMARY CVK"/>
      <sheetName val="schedules"/>
      <sheetName val="assumptions"/>
      <sheetName val="Summery"/>
      <sheetName val="CCR "/>
      <sheetName val="REFNCOMPAR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rbidocs.rbi.org.in/rdocs/Bulletin/PDFs/27T_EBU70110.pdf"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www.bseindia.com/stockinfo/stockprc2.aspx?scripcode=513683&amp;fromDate=1/1/1991&amp;toDate=6/11/2012&amp;strDMY=M" TargetMode="External"/><Relationship Id="rId7" Type="http://schemas.openxmlformats.org/officeDocument/2006/relationships/printerSettings" Target="../printerSettings/printerSettings2.bin"/><Relationship Id="rId2" Type="http://schemas.openxmlformats.org/officeDocument/2006/relationships/hyperlink" Target="http://www.bseindia.com/stockinfo/stockprc2.aspx?scripcode=517300&amp;fromDate=1/1/1991&amp;toDate=6/11/2012&amp;strDMY=M" TargetMode="External"/><Relationship Id="rId1" Type="http://schemas.openxmlformats.org/officeDocument/2006/relationships/hyperlink" Target="http://www.bseindia.com/stockinfo/stockprc2.aspx?scripcode=500084&amp;fromDate=1/1/1991&amp;toDate=6/11/2012&amp;strDMY=M" TargetMode="External"/><Relationship Id="rId6" Type="http://schemas.openxmlformats.org/officeDocument/2006/relationships/hyperlink" Target="http://www.bseindia.com/stockinfo/stockprc2.aspx?scripcode=500400&amp;fromDate=1/1/1991&amp;toDate=6/11/2012&amp;strDMY=M" TargetMode="External"/><Relationship Id="rId5" Type="http://schemas.openxmlformats.org/officeDocument/2006/relationships/hyperlink" Target="http://www.bseindia.com/stockinfo/stockprc2.aspx?scripcode=532627&amp;fromDate=1/1/1991&amp;toDate=6/11/2012&amp;strDMY=M" TargetMode="External"/><Relationship Id="rId4" Type="http://schemas.openxmlformats.org/officeDocument/2006/relationships/hyperlink" Target="http://www.bseindia.com/stockinfo/stockprc2.aspx?scripcode=532555&amp;fromDate=1/1/1991&amp;toDate=6/11/2012&amp;strDMY=M"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C35"/>
  <sheetViews>
    <sheetView tabSelected="1" workbookViewId="0">
      <selection activeCell="A15" sqref="A15"/>
    </sheetView>
  </sheetViews>
  <sheetFormatPr defaultRowHeight="12.75"/>
  <cols>
    <col min="1" max="1" width="32.5703125" style="4" bestFit="1" customWidth="1"/>
    <col min="2" max="2" width="10.42578125" style="4" bestFit="1" customWidth="1"/>
    <col min="3" max="3" width="141.5703125" style="4" customWidth="1"/>
    <col min="4" max="4" width="9.140625" style="4"/>
    <col min="5" max="5" width="87.28515625" style="4" bestFit="1" customWidth="1"/>
    <col min="6" max="16384" width="9.140625" style="4"/>
  </cols>
  <sheetData>
    <row r="1" spans="1:3" ht="14.25">
      <c r="A1" s="1" t="s">
        <v>0</v>
      </c>
      <c r="B1" s="2" t="s">
        <v>300</v>
      </c>
      <c r="C1" s="3" t="s">
        <v>1</v>
      </c>
    </row>
    <row r="2" spans="1:3" ht="15">
      <c r="A2" s="5" t="s">
        <v>2</v>
      </c>
      <c r="B2" s="6">
        <v>0.7</v>
      </c>
      <c r="C2" s="7" t="s">
        <v>3</v>
      </c>
    </row>
    <row r="3" spans="1:3" ht="15">
      <c r="A3" s="5" t="s">
        <v>4</v>
      </c>
      <c r="B3" s="6">
        <v>0.3</v>
      </c>
      <c r="C3" s="7" t="s">
        <v>3</v>
      </c>
    </row>
    <row r="4" spans="1:3" ht="14.25">
      <c r="A4" s="79"/>
      <c r="B4" s="80"/>
      <c r="C4" s="81"/>
    </row>
    <row r="5" spans="1:3" ht="15">
      <c r="A5" s="5" t="s">
        <v>5</v>
      </c>
      <c r="B5" s="8">
        <v>0.12</v>
      </c>
      <c r="C5" s="9" t="s">
        <v>301</v>
      </c>
    </row>
    <row r="6" spans="1:3" ht="15">
      <c r="A6" s="5" t="s">
        <v>6</v>
      </c>
      <c r="B6" s="8">
        <v>0.16995000000000002</v>
      </c>
      <c r="C6" s="7" t="s">
        <v>302</v>
      </c>
    </row>
    <row r="7" spans="1:3" ht="15">
      <c r="A7" s="5" t="s">
        <v>7</v>
      </c>
      <c r="B7" s="8">
        <f>B5*(1-B6)</f>
        <v>9.9605999999999986E-2</v>
      </c>
      <c r="C7" s="7" t="s">
        <v>8</v>
      </c>
    </row>
    <row r="8" spans="1:3" ht="14.25">
      <c r="A8" s="79"/>
      <c r="B8" s="80"/>
      <c r="C8" s="81"/>
    </row>
    <row r="9" spans="1:3" ht="30">
      <c r="A9" s="5" t="s">
        <v>9</v>
      </c>
      <c r="B9" s="8">
        <f>MAX($B$29:$B$34)</f>
        <v>8.3000000000000004E-2</v>
      </c>
      <c r="C9" s="9" t="s">
        <v>49</v>
      </c>
    </row>
    <row r="10" spans="1:3" ht="14.25">
      <c r="A10" s="79"/>
      <c r="B10" s="80"/>
      <c r="C10" s="81"/>
    </row>
    <row r="11" spans="1:3" ht="15">
      <c r="A11" s="5" t="s">
        <v>294</v>
      </c>
      <c r="B11" s="10">
        <f>(B13/B12)^(1/B14)-1</f>
        <v>0.18281247968902359</v>
      </c>
      <c r="C11" s="67" t="s">
        <v>295</v>
      </c>
    </row>
    <row r="12" spans="1:3" ht="15">
      <c r="A12" s="11">
        <v>28946</v>
      </c>
      <c r="B12" s="12">
        <v>100</v>
      </c>
      <c r="C12" s="7" t="s">
        <v>304</v>
      </c>
    </row>
    <row r="13" spans="1:3" ht="15">
      <c r="A13" s="11">
        <v>40178</v>
      </c>
      <c r="B13" s="14">
        <f>'Beta Calculation'!B49</f>
        <v>17464.810000000001</v>
      </c>
      <c r="C13" s="7" t="s">
        <v>305</v>
      </c>
    </row>
    <row r="14" spans="1:3" ht="15">
      <c r="A14" s="71" t="s">
        <v>10</v>
      </c>
      <c r="B14" s="12">
        <f>YEARFRAC(A13,A12)</f>
        <v>30.75</v>
      </c>
      <c r="C14" s="7"/>
    </row>
    <row r="15" spans="1:3" ht="15">
      <c r="A15" s="5" t="s">
        <v>293</v>
      </c>
      <c r="B15" s="10">
        <f>(B17/B16)^(1/B18)-1</f>
        <v>0.19263286522544298</v>
      </c>
      <c r="C15" s="67" t="s">
        <v>296</v>
      </c>
    </row>
    <row r="16" spans="1:3" ht="15">
      <c r="A16" s="11">
        <v>36192</v>
      </c>
      <c r="B16" s="65">
        <v>1000</v>
      </c>
      <c r="C16" s="7" t="s">
        <v>306</v>
      </c>
    </row>
    <row r="17" spans="1:3" ht="15">
      <c r="A17" s="11">
        <v>40178</v>
      </c>
      <c r="B17" s="66">
        <v>6842.25</v>
      </c>
      <c r="C17" s="7" t="s">
        <v>307</v>
      </c>
    </row>
    <row r="18" spans="1:3" ht="15">
      <c r="A18" s="71" t="s">
        <v>10</v>
      </c>
      <c r="B18" s="12">
        <f>YEARFRAC(A17,A16)</f>
        <v>10.916666666666666</v>
      </c>
      <c r="C18" s="7"/>
    </row>
    <row r="19" spans="1:3" ht="15">
      <c r="A19" s="5" t="s">
        <v>292</v>
      </c>
      <c r="B19" s="64">
        <f>MIN(B15,B11)</f>
        <v>0.18281247968902359</v>
      </c>
      <c r="C19" s="7" t="s">
        <v>298</v>
      </c>
    </row>
    <row r="20" spans="1:3" ht="14.25">
      <c r="A20" s="79"/>
      <c r="B20" s="80"/>
      <c r="C20" s="81"/>
    </row>
    <row r="21" spans="1:3" ht="105">
      <c r="A21" s="5" t="s">
        <v>11</v>
      </c>
      <c r="B21" s="63">
        <f>MIN('Beta Calculation'!C59:D61)</f>
        <v>1.2955960001775844</v>
      </c>
      <c r="C21" s="9" t="s">
        <v>291</v>
      </c>
    </row>
    <row r="22" spans="1:3" ht="14.25">
      <c r="A22" s="79"/>
      <c r="B22" s="80"/>
      <c r="C22" s="81"/>
    </row>
    <row r="23" spans="1:3" ht="30">
      <c r="A23" s="15" t="s">
        <v>12</v>
      </c>
      <c r="B23" s="10">
        <f>B9+B21*(B19-B9)</f>
        <v>0.21231664945290535</v>
      </c>
      <c r="C23" s="7" t="s">
        <v>299</v>
      </c>
    </row>
    <row r="24" spans="1:3" ht="14.25">
      <c r="A24" s="82"/>
      <c r="B24" s="83"/>
      <c r="C24" s="84"/>
    </row>
    <row r="25" spans="1:3" ht="15.75" thickBot="1">
      <c r="A25" s="68" t="s">
        <v>13</v>
      </c>
      <c r="B25" s="69">
        <f>B23*B3+(B7*B2)</f>
        <v>0.13341919483587159</v>
      </c>
      <c r="C25" s="70" t="s">
        <v>14</v>
      </c>
    </row>
    <row r="26" spans="1:3" ht="15">
      <c r="A26" s="16"/>
      <c r="B26" s="16"/>
      <c r="C26" s="16"/>
    </row>
    <row r="27" spans="1:3" ht="13.5" thickBot="1"/>
    <row r="28" spans="1:3" ht="45.75" thickBot="1">
      <c r="A28" s="72" t="s">
        <v>303</v>
      </c>
      <c r="B28" s="73" t="s">
        <v>300</v>
      </c>
      <c r="C28" s="17" t="s">
        <v>1</v>
      </c>
    </row>
    <row r="29" spans="1:3" ht="15">
      <c r="A29" s="18" t="s">
        <v>15</v>
      </c>
      <c r="B29" s="19">
        <v>8.1900000000000001E-2</v>
      </c>
      <c r="C29" s="76" t="s">
        <v>50</v>
      </c>
    </row>
    <row r="30" spans="1:3" ht="15">
      <c r="A30" s="20" t="s">
        <v>16</v>
      </c>
      <c r="B30" s="21">
        <v>8.3000000000000004E-2</v>
      </c>
      <c r="C30" s="77"/>
    </row>
    <row r="31" spans="1:3" ht="15">
      <c r="A31" s="20" t="s">
        <v>17</v>
      </c>
      <c r="B31" s="21">
        <v>8.1600000000000006E-2</v>
      </c>
      <c r="C31" s="77"/>
    </row>
    <row r="32" spans="1:3" ht="15">
      <c r="A32" s="20" t="s">
        <v>18</v>
      </c>
      <c r="B32" s="21">
        <v>8.2799999999999999E-2</v>
      </c>
      <c r="C32" s="77"/>
    </row>
    <row r="33" spans="1:3" ht="15">
      <c r="A33" s="20" t="s">
        <v>19</v>
      </c>
      <c r="B33" s="21">
        <v>8.2600000000000007E-2</v>
      </c>
      <c r="C33" s="77"/>
    </row>
    <row r="34" spans="1:3" ht="15.75" thickBot="1">
      <c r="A34" s="20" t="s">
        <v>20</v>
      </c>
      <c r="B34" s="21">
        <v>8.2699999999999996E-2</v>
      </c>
      <c r="C34" s="77"/>
    </row>
    <row r="35" spans="1:3" ht="15.75" thickBot="1">
      <c r="A35" s="74" t="s">
        <v>21</v>
      </c>
      <c r="B35" s="75">
        <f>MAX(B29:B34)</f>
        <v>8.3000000000000004E-2</v>
      </c>
      <c r="C35" s="78"/>
    </row>
  </sheetData>
  <mergeCells count="7">
    <mergeCell ref="C29:C35"/>
    <mergeCell ref="A4:C4"/>
    <mergeCell ref="A8:C8"/>
    <mergeCell ref="A10:C10"/>
    <mergeCell ref="A20:C20"/>
    <mergeCell ref="A22:C22"/>
    <mergeCell ref="A24:C24"/>
  </mergeCells>
  <hyperlinks>
    <hyperlink ref="C29" r:id="rId1"/>
  </hyperlinks>
  <pageMargins left="0.7" right="0.7" top="0.75" bottom="0.75" header="0.3" footer="0.3"/>
  <pageSetup scale="58" orientation="landscape" verticalDpi="0" r:id="rId2"/>
</worksheet>
</file>

<file path=xl/worksheets/sheet10.xml><?xml version="1.0" encoding="utf-8"?>
<worksheet xmlns="http://schemas.openxmlformats.org/spreadsheetml/2006/main" xmlns:r="http://schemas.openxmlformats.org/officeDocument/2006/relationships">
  <dimension ref="A1:B88"/>
  <sheetViews>
    <sheetView workbookViewId="0">
      <selection activeCell="E8" sqref="E8"/>
    </sheetView>
  </sheetViews>
  <sheetFormatPr defaultRowHeight="15"/>
  <cols>
    <col min="1" max="1" width="9.140625" style="46"/>
    <col min="2" max="2" width="10.7109375" style="46" bestFit="1" customWidth="1"/>
    <col min="3" max="16384" width="9.140625" style="46"/>
  </cols>
  <sheetData>
    <row r="1" spans="1:2">
      <c r="A1" s="46" t="s">
        <v>46</v>
      </c>
      <c r="B1" s="46" t="s">
        <v>48</v>
      </c>
    </row>
    <row r="2" spans="1:2">
      <c r="A2" s="46" t="s">
        <v>162</v>
      </c>
      <c r="B2" s="46">
        <v>28.95</v>
      </c>
    </row>
    <row r="3" spans="1:2">
      <c r="A3" s="46" t="s">
        <v>163</v>
      </c>
      <c r="B3" s="46">
        <v>27.4</v>
      </c>
    </row>
    <row r="4" spans="1:2">
      <c r="A4" s="46" t="s">
        <v>164</v>
      </c>
      <c r="B4" s="46">
        <v>27.8</v>
      </c>
    </row>
    <row r="5" spans="1:2">
      <c r="A5" s="46" t="s">
        <v>165</v>
      </c>
      <c r="B5" s="46">
        <v>29.7</v>
      </c>
    </row>
    <row r="6" spans="1:2">
      <c r="A6" s="46" t="s">
        <v>166</v>
      </c>
      <c r="B6" s="46">
        <v>32.75</v>
      </c>
    </row>
    <row r="7" spans="1:2">
      <c r="A7" s="46" t="s">
        <v>167</v>
      </c>
      <c r="B7" s="46">
        <v>32.200000000000003</v>
      </c>
    </row>
    <row r="8" spans="1:2">
      <c r="A8" s="46" t="s">
        <v>168</v>
      </c>
      <c r="B8" s="46">
        <v>29.8</v>
      </c>
    </row>
    <row r="9" spans="1:2">
      <c r="A9" s="46" t="s">
        <v>169</v>
      </c>
      <c r="B9" s="46">
        <v>33.6</v>
      </c>
    </row>
    <row r="10" spans="1:2">
      <c r="A10" s="46" t="s">
        <v>170</v>
      </c>
      <c r="B10" s="46">
        <v>32.9</v>
      </c>
    </row>
    <row r="11" spans="1:2">
      <c r="A11" s="46" t="s">
        <v>171</v>
      </c>
      <c r="B11" s="46">
        <v>32.1</v>
      </c>
    </row>
    <row r="12" spans="1:2">
      <c r="A12" s="46" t="s">
        <v>172</v>
      </c>
      <c r="B12" s="46">
        <v>29.5</v>
      </c>
    </row>
    <row r="13" spans="1:2">
      <c r="A13" s="46" t="s">
        <v>173</v>
      </c>
      <c r="B13" s="46">
        <v>29.45</v>
      </c>
    </row>
    <row r="14" spans="1:2">
      <c r="A14" s="46" t="s">
        <v>174</v>
      </c>
      <c r="B14" s="46">
        <v>34.5</v>
      </c>
    </row>
    <row r="15" spans="1:2">
      <c r="A15" s="46" t="s">
        <v>175</v>
      </c>
      <c r="B15" s="46">
        <v>28.85</v>
      </c>
    </row>
    <row r="16" spans="1:2">
      <c r="A16" s="46" t="s">
        <v>176</v>
      </c>
      <c r="B16" s="46">
        <v>25.45</v>
      </c>
    </row>
    <row r="17" spans="1:2">
      <c r="A17" s="46" t="s">
        <v>177</v>
      </c>
      <c r="B17" s="46">
        <v>25.8</v>
      </c>
    </row>
    <row r="18" spans="1:2">
      <c r="A18" s="46" t="s">
        <v>178</v>
      </c>
      <c r="B18" s="46">
        <v>26</v>
      </c>
    </row>
    <row r="19" spans="1:2">
      <c r="A19" s="46" t="s">
        <v>179</v>
      </c>
      <c r="B19" s="46">
        <v>31.2</v>
      </c>
    </row>
    <row r="20" spans="1:2">
      <c r="A20" s="46" t="s">
        <v>180</v>
      </c>
      <c r="B20" s="46">
        <v>33</v>
      </c>
    </row>
    <row r="21" spans="1:2">
      <c r="A21" s="46" t="s">
        <v>181</v>
      </c>
      <c r="B21" s="46">
        <v>31.7</v>
      </c>
    </row>
    <row r="22" spans="1:2">
      <c r="A22" s="46" t="s">
        <v>182</v>
      </c>
      <c r="B22" s="46">
        <v>29.6</v>
      </c>
    </row>
    <row r="23" spans="1:2">
      <c r="A23" s="46" t="s">
        <v>183</v>
      </c>
      <c r="B23" s="46">
        <v>34.6</v>
      </c>
    </row>
    <row r="24" spans="1:2">
      <c r="A24" s="46" t="s">
        <v>184</v>
      </c>
      <c r="B24" s="46">
        <v>30</v>
      </c>
    </row>
    <row r="25" spans="1:2">
      <c r="A25" s="46" t="s">
        <v>185</v>
      </c>
      <c r="B25" s="46">
        <v>28.4</v>
      </c>
    </row>
    <row r="26" spans="1:2">
      <c r="A26" s="46" t="s">
        <v>186</v>
      </c>
      <c r="B26" s="46">
        <v>33.5</v>
      </c>
    </row>
    <row r="27" spans="1:2">
      <c r="A27" s="46" t="s">
        <v>187</v>
      </c>
      <c r="B27" s="46">
        <v>37.049999999999997</v>
      </c>
    </row>
    <row r="28" spans="1:2">
      <c r="A28" s="46" t="s">
        <v>188</v>
      </c>
      <c r="B28" s="46">
        <v>35.25</v>
      </c>
    </row>
    <row r="29" spans="1:2">
      <c r="A29" s="46" t="s">
        <v>189</v>
      </c>
      <c r="B29" s="46">
        <v>41.3</v>
      </c>
    </row>
    <row r="30" spans="1:2">
      <c r="A30" s="46" t="s">
        <v>190</v>
      </c>
      <c r="B30" s="46">
        <v>50.75</v>
      </c>
    </row>
    <row r="31" spans="1:2">
      <c r="A31" s="46" t="s">
        <v>191</v>
      </c>
      <c r="B31" s="46">
        <v>75.75</v>
      </c>
    </row>
    <row r="32" spans="1:2">
      <c r="A32" s="46" t="s">
        <v>192</v>
      </c>
      <c r="B32" s="46">
        <v>84.05</v>
      </c>
    </row>
    <row r="33" spans="1:2">
      <c r="A33" s="46" t="s">
        <v>193</v>
      </c>
      <c r="B33" s="46">
        <v>113.95</v>
      </c>
    </row>
    <row r="34" spans="1:2">
      <c r="A34" s="46" t="s">
        <v>194</v>
      </c>
      <c r="B34" s="46">
        <v>137.30000000000001</v>
      </c>
    </row>
    <row r="35" spans="1:2">
      <c r="A35" s="46" t="s">
        <v>195</v>
      </c>
      <c r="B35" s="46">
        <v>77.599999999999994</v>
      </c>
    </row>
    <row r="36" spans="1:2">
      <c r="A36" s="46" t="s">
        <v>196</v>
      </c>
      <c r="B36" s="46">
        <v>73.3</v>
      </c>
    </row>
    <row r="37" spans="1:2">
      <c r="A37" s="46" t="s">
        <v>197</v>
      </c>
      <c r="B37" s="46">
        <v>54.05</v>
      </c>
    </row>
    <row r="38" spans="1:2">
      <c r="A38" s="46" t="s">
        <v>198</v>
      </c>
      <c r="B38" s="46">
        <v>70.650000000000006</v>
      </c>
    </row>
    <row r="39" spans="1:2">
      <c r="A39" s="46" t="s">
        <v>199</v>
      </c>
      <c r="B39" s="46">
        <v>60.6</v>
      </c>
    </row>
    <row r="40" spans="1:2">
      <c r="A40" s="46" t="s">
        <v>200</v>
      </c>
      <c r="B40" s="46">
        <v>43.4</v>
      </c>
    </row>
    <row r="41" spans="1:2">
      <c r="A41" s="46" t="s">
        <v>201</v>
      </c>
      <c r="B41" s="46">
        <v>53.2</v>
      </c>
    </row>
    <row r="42" spans="1:2">
      <c r="A42" s="46" t="s">
        <v>202</v>
      </c>
      <c r="B42" s="46">
        <v>52.1</v>
      </c>
    </row>
    <row r="43" spans="1:2">
      <c r="A43" s="46" t="s">
        <v>203</v>
      </c>
      <c r="B43" s="46">
        <v>41.75</v>
      </c>
    </row>
    <row r="44" spans="1:2">
      <c r="A44" s="46" t="s">
        <v>204</v>
      </c>
      <c r="B44" s="46">
        <v>27.5</v>
      </c>
    </row>
    <row r="45" spans="1:2">
      <c r="A45" s="46" t="s">
        <v>205</v>
      </c>
      <c r="B45" s="46">
        <v>26.35</v>
      </c>
    </row>
    <row r="46" spans="1:2">
      <c r="A46" s="46" t="s">
        <v>206</v>
      </c>
      <c r="B46" s="46">
        <v>30.85</v>
      </c>
    </row>
    <row r="47" spans="1:2">
      <c r="A47" s="46" t="s">
        <v>207</v>
      </c>
      <c r="B47" s="46">
        <v>30.9</v>
      </c>
    </row>
    <row r="48" spans="1:2">
      <c r="A48" s="46" t="s">
        <v>208</v>
      </c>
      <c r="B48" s="46">
        <v>27.5</v>
      </c>
    </row>
    <row r="49" spans="1:2">
      <c r="A49" s="46" t="s">
        <v>209</v>
      </c>
      <c r="B49" s="46">
        <v>29.15</v>
      </c>
    </row>
    <row r="50" spans="1:2">
      <c r="A50" s="46" t="s">
        <v>210</v>
      </c>
      <c r="B50" s="46">
        <v>38.25</v>
      </c>
    </row>
    <row r="51" spans="1:2">
      <c r="A51" s="46" t="s">
        <v>211</v>
      </c>
      <c r="B51" s="46">
        <v>70.150000000000006</v>
      </c>
    </row>
    <row r="52" spans="1:2">
      <c r="A52" s="46" t="s">
        <v>212</v>
      </c>
      <c r="B52" s="46">
        <v>89.85</v>
      </c>
    </row>
    <row r="53" spans="1:2">
      <c r="A53" s="46" t="s">
        <v>213</v>
      </c>
      <c r="B53" s="46">
        <v>82.65</v>
      </c>
    </row>
    <row r="54" spans="1:2">
      <c r="A54" s="46" t="s">
        <v>214</v>
      </c>
      <c r="B54" s="46">
        <v>84.9</v>
      </c>
    </row>
    <row r="55" spans="1:2">
      <c r="A55" s="46" t="s">
        <v>215</v>
      </c>
      <c r="B55" s="46">
        <v>82.55</v>
      </c>
    </row>
    <row r="56" spans="1:2">
      <c r="A56" s="46" t="s">
        <v>216</v>
      </c>
      <c r="B56" s="46">
        <v>63.1</v>
      </c>
    </row>
    <row r="57" spans="1:2">
      <c r="A57" s="46" t="s">
        <v>217</v>
      </c>
      <c r="B57" s="46">
        <v>71.349999999999994</v>
      </c>
    </row>
    <row r="58" spans="1:2">
      <c r="A58" s="46" t="s">
        <v>218</v>
      </c>
      <c r="B58" s="46">
        <v>73.55</v>
      </c>
    </row>
    <row r="59" spans="1:2">
      <c r="A59" s="47"/>
    </row>
    <row r="60" spans="1:2">
      <c r="A60" s="47"/>
    </row>
    <row r="61" spans="1:2">
      <c r="A61" s="47"/>
    </row>
    <row r="62" spans="1:2">
      <c r="A62" s="47"/>
    </row>
    <row r="63" spans="1:2">
      <c r="A63" s="47"/>
    </row>
    <row r="64" spans="1:2">
      <c r="A64" s="47"/>
    </row>
    <row r="65" spans="1:1">
      <c r="A65" s="47"/>
    </row>
    <row r="66" spans="1:1">
      <c r="A66" s="47"/>
    </row>
    <row r="67" spans="1:1">
      <c r="A67" s="47"/>
    </row>
    <row r="68" spans="1:1">
      <c r="A68" s="47"/>
    </row>
    <row r="69" spans="1:1">
      <c r="A69" s="47"/>
    </row>
    <row r="70" spans="1:1">
      <c r="A70" s="47"/>
    </row>
    <row r="71" spans="1:1">
      <c r="A71" s="47"/>
    </row>
    <row r="72" spans="1:1">
      <c r="A72" s="47"/>
    </row>
    <row r="73" spans="1:1">
      <c r="A73" s="47"/>
    </row>
    <row r="74" spans="1:1">
      <c r="A74" s="47"/>
    </row>
    <row r="75" spans="1:1">
      <c r="A75" s="47"/>
    </row>
    <row r="76" spans="1:1">
      <c r="A76" s="47"/>
    </row>
    <row r="77" spans="1:1">
      <c r="A77" s="47"/>
    </row>
    <row r="78" spans="1:1">
      <c r="A78" s="47"/>
    </row>
    <row r="79" spans="1:1">
      <c r="A79" s="47"/>
    </row>
    <row r="80" spans="1:1">
      <c r="A80" s="47"/>
    </row>
    <row r="81" spans="1:1">
      <c r="A81" s="47"/>
    </row>
    <row r="82" spans="1:1">
      <c r="A82" s="47"/>
    </row>
    <row r="83" spans="1:1">
      <c r="A83" s="47"/>
    </row>
    <row r="84" spans="1:1">
      <c r="A84" s="47"/>
    </row>
    <row r="85" spans="1:1">
      <c r="A85" s="47"/>
    </row>
    <row r="86" spans="1:1">
      <c r="A86" s="47"/>
    </row>
    <row r="87" spans="1:1">
      <c r="A87" s="47"/>
    </row>
    <row r="88" spans="1:1">
      <c r="A88" s="47"/>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B259"/>
  <sheetViews>
    <sheetView workbookViewId="0">
      <selection activeCell="G9" sqref="G9"/>
    </sheetView>
  </sheetViews>
  <sheetFormatPr defaultRowHeight="15"/>
  <cols>
    <col min="1" max="1" width="9.140625" style="46"/>
    <col min="2" max="2" width="10.7109375" style="46" bestFit="1" customWidth="1"/>
    <col min="3" max="16384" width="9.140625" style="46"/>
  </cols>
  <sheetData>
    <row r="1" spans="1:2">
      <c r="A1" s="46" t="s">
        <v>46</v>
      </c>
      <c r="B1" s="46" t="s">
        <v>48</v>
      </c>
    </row>
    <row r="2" spans="1:2">
      <c r="A2" s="47" t="s">
        <v>252</v>
      </c>
      <c r="B2" s="46">
        <v>950</v>
      </c>
    </row>
    <row r="3" spans="1:2">
      <c r="A3" s="47" t="s">
        <v>253</v>
      </c>
      <c r="B3" s="48">
        <v>1280</v>
      </c>
    </row>
    <row r="4" spans="1:2">
      <c r="A4" s="47" t="s">
        <v>254</v>
      </c>
      <c r="B4" s="48">
        <v>1155</v>
      </c>
    </row>
    <row r="5" spans="1:2">
      <c r="A5" s="47" t="s">
        <v>255</v>
      </c>
      <c r="B5" s="48">
        <v>1230</v>
      </c>
    </row>
    <row r="6" spans="1:2">
      <c r="A6" s="47" t="s">
        <v>256</v>
      </c>
      <c r="B6" s="48">
        <v>1420</v>
      </c>
    </row>
    <row r="7" spans="1:2">
      <c r="A7" s="47" t="s">
        <v>257</v>
      </c>
      <c r="B7" s="48">
        <v>1585</v>
      </c>
    </row>
    <row r="8" spans="1:2">
      <c r="A8" s="47" t="s">
        <v>258</v>
      </c>
      <c r="B8" s="48">
        <v>2140</v>
      </c>
    </row>
    <row r="9" spans="1:2">
      <c r="A9" s="47" t="s">
        <v>259</v>
      </c>
      <c r="B9" s="48">
        <v>2050</v>
      </c>
    </row>
    <row r="10" spans="1:2">
      <c r="A10" s="47" t="s">
        <v>260</v>
      </c>
      <c r="B10" s="48">
        <v>2000</v>
      </c>
    </row>
    <row r="11" spans="1:2">
      <c r="A11" s="47" t="s">
        <v>261</v>
      </c>
      <c r="B11" s="48">
        <v>2165</v>
      </c>
    </row>
    <row r="12" spans="1:2">
      <c r="A12" s="47" t="s">
        <v>262</v>
      </c>
      <c r="B12" s="48">
        <v>2120</v>
      </c>
    </row>
    <row r="13" spans="1:2">
      <c r="A13" s="47" t="s">
        <v>263</v>
      </c>
      <c r="B13" s="48">
        <v>2150</v>
      </c>
    </row>
    <row r="14" spans="1:2">
      <c r="A14" s="47" t="s">
        <v>264</v>
      </c>
      <c r="B14" s="48">
        <v>3300</v>
      </c>
    </row>
    <row r="15" spans="1:2">
      <c r="A15" s="47" t="s">
        <v>265</v>
      </c>
      <c r="B15" s="48">
        <v>1800</v>
      </c>
    </row>
    <row r="16" spans="1:2">
      <c r="A16" s="47" t="s">
        <v>266</v>
      </c>
      <c r="B16" s="48">
        <v>2500</v>
      </c>
    </row>
    <row r="17" spans="1:2">
      <c r="A17" s="47" t="s">
        <v>267</v>
      </c>
      <c r="B17" s="48">
        <v>2100</v>
      </c>
    </row>
    <row r="18" spans="1:2">
      <c r="A18" s="47" t="s">
        <v>268</v>
      </c>
      <c r="B18" s="48">
        <v>1700</v>
      </c>
    </row>
    <row r="19" spans="1:2">
      <c r="A19" s="47" t="s">
        <v>269</v>
      </c>
      <c r="B19" s="48">
        <v>1630</v>
      </c>
    </row>
    <row r="20" spans="1:2">
      <c r="A20" s="47" t="s">
        <v>270</v>
      </c>
      <c r="B20" s="48">
        <v>1425</v>
      </c>
    </row>
    <row r="21" spans="1:2">
      <c r="A21" s="47" t="s">
        <v>271</v>
      </c>
      <c r="B21" s="48">
        <v>1500</v>
      </c>
    </row>
    <row r="22" spans="1:2">
      <c r="A22" s="47" t="s">
        <v>272</v>
      </c>
      <c r="B22" s="48">
        <v>1750</v>
      </c>
    </row>
    <row r="23" spans="1:2">
      <c r="A23" s="47" t="s">
        <v>273</v>
      </c>
      <c r="B23" s="48">
        <v>1435</v>
      </c>
    </row>
    <row r="24" spans="1:2">
      <c r="A24" s="47" t="s">
        <v>274</v>
      </c>
      <c r="B24" s="48">
        <v>1490</v>
      </c>
    </row>
    <row r="25" spans="1:2">
      <c r="A25" s="47" t="s">
        <v>275</v>
      </c>
      <c r="B25" s="48">
        <v>1375</v>
      </c>
    </row>
    <row r="26" spans="1:2">
      <c r="A26" s="47" t="s">
        <v>276</v>
      </c>
      <c r="B26" s="48">
        <v>1380</v>
      </c>
    </row>
    <row r="27" spans="1:2">
      <c r="A27" s="47" t="s">
        <v>277</v>
      </c>
      <c r="B27" s="48">
        <v>1695</v>
      </c>
    </row>
    <row r="28" spans="1:2">
      <c r="A28" s="47" t="s">
        <v>278</v>
      </c>
      <c r="B28" s="48">
        <v>1280</v>
      </c>
    </row>
    <row r="29" spans="1:2">
      <c r="A29" s="47" t="s">
        <v>219</v>
      </c>
      <c r="B29" s="48">
        <v>1180</v>
      </c>
    </row>
    <row r="30" spans="1:2">
      <c r="A30" s="47" t="s">
        <v>220</v>
      </c>
      <c r="B30" s="48">
        <v>1280</v>
      </c>
    </row>
    <row r="31" spans="1:2">
      <c r="A31" s="47" t="s">
        <v>221</v>
      </c>
      <c r="B31" s="48">
        <v>1350</v>
      </c>
    </row>
    <row r="32" spans="1:2">
      <c r="A32" s="47" t="s">
        <v>222</v>
      </c>
      <c r="B32" s="46">
        <v>845</v>
      </c>
    </row>
    <row r="33" spans="1:2">
      <c r="A33" s="47" t="s">
        <v>223</v>
      </c>
      <c r="B33" s="46">
        <v>925</v>
      </c>
    </row>
    <row r="34" spans="1:2">
      <c r="A34" s="47" t="s">
        <v>224</v>
      </c>
      <c r="B34" s="46">
        <v>900</v>
      </c>
    </row>
    <row r="35" spans="1:2">
      <c r="A35" s="47" t="s">
        <v>225</v>
      </c>
      <c r="B35" s="46">
        <v>930</v>
      </c>
    </row>
    <row r="36" spans="1:2">
      <c r="A36" s="47" t="s">
        <v>226</v>
      </c>
      <c r="B36" s="48">
        <v>1540</v>
      </c>
    </row>
    <row r="37" spans="1:2">
      <c r="A37" s="47" t="s">
        <v>227</v>
      </c>
      <c r="B37" s="48">
        <v>1700</v>
      </c>
    </row>
    <row r="38" spans="1:2">
      <c r="A38" s="47" t="s">
        <v>228</v>
      </c>
      <c r="B38" s="48">
        <v>2200</v>
      </c>
    </row>
    <row r="39" spans="1:2">
      <c r="A39" s="47" t="s">
        <v>229</v>
      </c>
      <c r="B39" s="48">
        <v>2425</v>
      </c>
    </row>
    <row r="40" spans="1:2">
      <c r="A40" s="47" t="s">
        <v>230</v>
      </c>
      <c r="B40" s="48">
        <v>1950</v>
      </c>
    </row>
    <row r="41" spans="1:2">
      <c r="A41" s="47" t="s">
        <v>231</v>
      </c>
      <c r="B41" s="48">
        <v>1760</v>
      </c>
    </row>
    <row r="42" spans="1:2">
      <c r="A42" s="47" t="s">
        <v>232</v>
      </c>
      <c r="B42" s="48">
        <v>1700</v>
      </c>
    </row>
    <row r="43" spans="1:2">
      <c r="A43" s="47" t="s">
        <v>233</v>
      </c>
      <c r="B43" s="48">
        <v>1650</v>
      </c>
    </row>
    <row r="44" spans="1:2">
      <c r="A44" s="47" t="s">
        <v>234</v>
      </c>
      <c r="B44" s="48">
        <v>1575</v>
      </c>
    </row>
    <row r="45" spans="1:2">
      <c r="A45" s="47" t="s">
        <v>235</v>
      </c>
      <c r="B45" s="48">
        <v>1700</v>
      </c>
    </row>
    <row r="46" spans="1:2">
      <c r="A46" s="47" t="s">
        <v>236</v>
      </c>
      <c r="B46" s="48">
        <v>1550</v>
      </c>
    </row>
    <row r="47" spans="1:2">
      <c r="A47" s="47" t="s">
        <v>237</v>
      </c>
      <c r="B47" s="48">
        <v>1500</v>
      </c>
    </row>
    <row r="48" spans="1:2">
      <c r="A48" s="47" t="s">
        <v>238</v>
      </c>
      <c r="B48" s="48">
        <v>1510</v>
      </c>
    </row>
    <row r="49" spans="1:2">
      <c r="A49" s="47" t="s">
        <v>239</v>
      </c>
      <c r="B49" s="48">
        <v>1400</v>
      </c>
    </row>
    <row r="50" spans="1:2">
      <c r="A50" s="47" t="s">
        <v>240</v>
      </c>
      <c r="B50" s="48">
        <v>1415</v>
      </c>
    </row>
    <row r="51" spans="1:2">
      <c r="A51" s="47" t="s">
        <v>241</v>
      </c>
      <c r="B51" s="48">
        <v>1290</v>
      </c>
    </row>
    <row r="52" spans="1:2">
      <c r="A52" s="47" t="s">
        <v>52</v>
      </c>
      <c r="B52" s="48">
        <v>1235</v>
      </c>
    </row>
    <row r="53" spans="1:2">
      <c r="A53" s="47" t="s">
        <v>242</v>
      </c>
      <c r="B53" s="48">
        <v>1140</v>
      </c>
    </row>
    <row r="54" spans="1:2">
      <c r="A54" s="47" t="s">
        <v>51</v>
      </c>
      <c r="B54" s="46">
        <v>125</v>
      </c>
    </row>
    <row r="55" spans="1:2">
      <c r="A55" s="47" t="s">
        <v>243</v>
      </c>
      <c r="B55" s="46">
        <v>118</v>
      </c>
    </row>
    <row r="56" spans="1:2">
      <c r="A56" s="47" t="s">
        <v>244</v>
      </c>
      <c r="B56" s="46">
        <v>115</v>
      </c>
    </row>
    <row r="57" spans="1:2">
      <c r="A57" s="47" t="s">
        <v>245</v>
      </c>
      <c r="B57" s="46">
        <v>108</v>
      </c>
    </row>
    <row r="58" spans="1:2">
      <c r="A58" s="47" t="s">
        <v>246</v>
      </c>
      <c r="B58" s="46">
        <v>110</v>
      </c>
    </row>
    <row r="59" spans="1:2">
      <c r="A59" s="47" t="s">
        <v>247</v>
      </c>
      <c r="B59" s="46">
        <v>120</v>
      </c>
    </row>
    <row r="60" spans="1:2">
      <c r="A60" s="47" t="s">
        <v>248</v>
      </c>
      <c r="B60" s="46">
        <v>100.5</v>
      </c>
    </row>
    <row r="61" spans="1:2">
      <c r="A61" s="47" t="s">
        <v>249</v>
      </c>
      <c r="B61" s="46">
        <v>122</v>
      </c>
    </row>
    <row r="62" spans="1:2">
      <c r="A62" s="47" t="s">
        <v>250</v>
      </c>
      <c r="B62" s="46">
        <v>127</v>
      </c>
    </row>
    <row r="63" spans="1:2">
      <c r="A63" s="47" t="s">
        <v>251</v>
      </c>
      <c r="B63" s="46">
        <v>146</v>
      </c>
    </row>
    <row r="64" spans="1:2">
      <c r="A64" s="47" t="s">
        <v>53</v>
      </c>
      <c r="B64" s="46">
        <v>146</v>
      </c>
    </row>
    <row r="65" spans="1:2">
      <c r="A65" s="47" t="s">
        <v>54</v>
      </c>
      <c r="B65" s="46">
        <v>163</v>
      </c>
    </row>
    <row r="66" spans="1:2">
      <c r="A66" s="47" t="s">
        <v>55</v>
      </c>
      <c r="B66" s="46">
        <v>163</v>
      </c>
    </row>
    <row r="67" spans="1:2">
      <c r="A67" s="47" t="s">
        <v>56</v>
      </c>
      <c r="B67" s="46">
        <v>195.5</v>
      </c>
    </row>
    <row r="68" spans="1:2">
      <c r="A68" s="47" t="s">
        <v>57</v>
      </c>
      <c r="B68" s="46">
        <v>167</v>
      </c>
    </row>
    <row r="69" spans="1:2">
      <c r="A69" s="47" t="s">
        <v>58</v>
      </c>
      <c r="B69" s="46">
        <v>153</v>
      </c>
    </row>
    <row r="70" spans="1:2">
      <c r="A70" s="47" t="s">
        <v>59</v>
      </c>
      <c r="B70" s="46">
        <v>124.75</v>
      </c>
    </row>
    <row r="71" spans="1:2">
      <c r="A71" s="47" t="s">
        <v>60</v>
      </c>
      <c r="B71" s="46">
        <v>123</v>
      </c>
    </row>
    <row r="72" spans="1:2">
      <c r="A72" s="47" t="s">
        <v>61</v>
      </c>
      <c r="B72" s="46">
        <v>107</v>
      </c>
    </row>
    <row r="73" spans="1:2">
      <c r="A73" s="47" t="s">
        <v>62</v>
      </c>
      <c r="B73" s="46">
        <v>123</v>
      </c>
    </row>
    <row r="74" spans="1:2">
      <c r="A74" s="47" t="s">
        <v>63</v>
      </c>
      <c r="B74" s="46">
        <v>131.5</v>
      </c>
    </row>
    <row r="75" spans="1:2">
      <c r="A75" s="47" t="s">
        <v>64</v>
      </c>
      <c r="B75" s="46">
        <v>143.5</v>
      </c>
    </row>
    <row r="76" spans="1:2">
      <c r="A76" s="47" t="s">
        <v>65</v>
      </c>
      <c r="B76" s="46">
        <v>122.5</v>
      </c>
    </row>
    <row r="77" spans="1:2">
      <c r="A77" s="47" t="s">
        <v>66</v>
      </c>
      <c r="B77" s="46">
        <v>139.5</v>
      </c>
    </row>
    <row r="78" spans="1:2">
      <c r="A78" s="47" t="s">
        <v>67</v>
      </c>
      <c r="B78" s="46">
        <v>134</v>
      </c>
    </row>
    <row r="79" spans="1:2">
      <c r="A79" s="47" t="s">
        <v>68</v>
      </c>
      <c r="B79" s="46">
        <v>134</v>
      </c>
    </row>
    <row r="80" spans="1:2">
      <c r="A80" s="47" t="s">
        <v>69</v>
      </c>
      <c r="B80" s="46">
        <v>141</v>
      </c>
    </row>
    <row r="81" spans="1:2">
      <c r="A81" s="47" t="s">
        <v>70</v>
      </c>
      <c r="B81" s="46">
        <v>123</v>
      </c>
    </row>
    <row r="82" spans="1:2">
      <c r="A82" s="47" t="s">
        <v>71</v>
      </c>
      <c r="B82" s="46">
        <v>125.75</v>
      </c>
    </row>
    <row r="83" spans="1:2">
      <c r="A83" s="47" t="s">
        <v>72</v>
      </c>
      <c r="B83" s="46">
        <v>115</v>
      </c>
    </row>
    <row r="84" spans="1:2">
      <c r="A84" s="47" t="s">
        <v>73</v>
      </c>
      <c r="B84" s="46">
        <v>99.75</v>
      </c>
    </row>
    <row r="85" spans="1:2">
      <c r="A85" s="47" t="s">
        <v>74</v>
      </c>
      <c r="B85" s="46">
        <v>109.5</v>
      </c>
    </row>
    <row r="86" spans="1:2">
      <c r="A86" s="47" t="s">
        <v>75</v>
      </c>
      <c r="B86" s="46">
        <v>106.8</v>
      </c>
    </row>
    <row r="87" spans="1:2">
      <c r="A87" s="47" t="s">
        <v>76</v>
      </c>
      <c r="B87" s="46">
        <v>111.9</v>
      </c>
    </row>
    <row r="88" spans="1:2">
      <c r="A88" s="47" t="s">
        <v>77</v>
      </c>
      <c r="B88" s="46">
        <v>119.8</v>
      </c>
    </row>
    <row r="89" spans="1:2">
      <c r="A89" s="47" t="s">
        <v>78</v>
      </c>
      <c r="B89" s="46">
        <v>110.1</v>
      </c>
    </row>
    <row r="90" spans="1:2">
      <c r="A90" s="47" t="s">
        <v>79</v>
      </c>
      <c r="B90" s="46">
        <v>100</v>
      </c>
    </row>
    <row r="91" spans="1:2">
      <c r="A91" s="47" t="s">
        <v>80</v>
      </c>
      <c r="B91" s="46">
        <v>91.65</v>
      </c>
    </row>
    <row r="92" spans="1:2">
      <c r="A92" s="47" t="s">
        <v>81</v>
      </c>
      <c r="B92" s="46">
        <v>88</v>
      </c>
    </row>
    <row r="93" spans="1:2">
      <c r="A93" s="47" t="s">
        <v>82</v>
      </c>
      <c r="B93" s="46">
        <v>92.95</v>
      </c>
    </row>
    <row r="94" spans="1:2">
      <c r="A94" s="47" t="s">
        <v>83</v>
      </c>
      <c r="B94" s="46">
        <v>94</v>
      </c>
    </row>
    <row r="95" spans="1:2">
      <c r="A95" s="47" t="s">
        <v>84</v>
      </c>
      <c r="B95" s="46">
        <v>82.5</v>
      </c>
    </row>
    <row r="96" spans="1:2">
      <c r="A96" s="47" t="s">
        <v>85</v>
      </c>
      <c r="B96" s="46">
        <v>87.3</v>
      </c>
    </row>
    <row r="97" spans="1:2">
      <c r="A97" s="47" t="s">
        <v>86</v>
      </c>
      <c r="B97" s="46">
        <v>107</v>
      </c>
    </row>
    <row r="98" spans="1:2">
      <c r="A98" s="47" t="s">
        <v>87</v>
      </c>
      <c r="B98" s="46">
        <v>85.55</v>
      </c>
    </row>
    <row r="99" spans="1:2">
      <c r="A99" s="47" t="s">
        <v>88</v>
      </c>
      <c r="B99" s="46">
        <v>77.95</v>
      </c>
    </row>
    <row r="100" spans="1:2">
      <c r="A100" s="47" t="s">
        <v>89</v>
      </c>
      <c r="B100" s="46">
        <v>71.650000000000006</v>
      </c>
    </row>
    <row r="101" spans="1:2">
      <c r="A101" s="47" t="s">
        <v>90</v>
      </c>
      <c r="B101" s="46">
        <v>62.35</v>
      </c>
    </row>
    <row r="102" spans="1:2">
      <c r="A102" s="47" t="s">
        <v>91</v>
      </c>
      <c r="B102" s="46">
        <v>76.099999999999994</v>
      </c>
    </row>
    <row r="103" spans="1:2">
      <c r="A103" s="47" t="s">
        <v>92</v>
      </c>
      <c r="B103" s="46">
        <v>76.75</v>
      </c>
    </row>
    <row r="104" spans="1:2">
      <c r="A104" s="47" t="s">
        <v>93</v>
      </c>
      <c r="B104" s="46">
        <v>79</v>
      </c>
    </row>
    <row r="105" spans="1:2">
      <c r="A105" s="47" t="s">
        <v>94</v>
      </c>
      <c r="B105" s="46">
        <v>91.25</v>
      </c>
    </row>
    <row r="106" spans="1:2">
      <c r="A106" s="47" t="s">
        <v>95</v>
      </c>
      <c r="B106" s="46">
        <v>79</v>
      </c>
    </row>
    <row r="107" spans="1:2">
      <c r="A107" s="47" t="s">
        <v>96</v>
      </c>
      <c r="B107" s="46">
        <v>72.650000000000006</v>
      </c>
    </row>
    <row r="108" spans="1:2">
      <c r="A108" s="47" t="s">
        <v>97</v>
      </c>
      <c r="B108" s="46">
        <v>70.95</v>
      </c>
    </row>
    <row r="109" spans="1:2">
      <c r="A109" s="47" t="s">
        <v>98</v>
      </c>
      <c r="B109" s="46">
        <v>72.5</v>
      </c>
    </row>
    <row r="110" spans="1:2">
      <c r="A110" s="47" t="s">
        <v>99</v>
      </c>
      <c r="B110" s="46">
        <v>81.95</v>
      </c>
    </row>
    <row r="111" spans="1:2">
      <c r="A111" s="47" t="s">
        <v>100</v>
      </c>
      <c r="B111" s="46">
        <v>82.25</v>
      </c>
    </row>
    <row r="112" spans="1:2">
      <c r="A112" s="47" t="s">
        <v>101</v>
      </c>
      <c r="B112" s="46">
        <v>67.25</v>
      </c>
    </row>
    <row r="113" spans="1:2">
      <c r="A113" s="47" t="s">
        <v>102</v>
      </c>
      <c r="B113" s="46">
        <v>46.7</v>
      </c>
    </row>
    <row r="114" spans="1:2">
      <c r="A114" s="47" t="s">
        <v>103</v>
      </c>
      <c r="B114" s="46">
        <v>54</v>
      </c>
    </row>
    <row r="115" spans="1:2">
      <c r="A115" s="47" t="s">
        <v>104</v>
      </c>
      <c r="B115" s="46">
        <v>82.05</v>
      </c>
    </row>
    <row r="116" spans="1:2">
      <c r="A116" s="47" t="s">
        <v>105</v>
      </c>
      <c r="B116" s="46">
        <v>78.05</v>
      </c>
    </row>
    <row r="117" spans="1:2">
      <c r="A117" s="47" t="s">
        <v>106</v>
      </c>
      <c r="B117" s="46">
        <v>81.3</v>
      </c>
    </row>
    <row r="118" spans="1:2">
      <c r="A118" s="47" t="s">
        <v>107</v>
      </c>
      <c r="B118" s="46">
        <v>69.05</v>
      </c>
    </row>
    <row r="119" spans="1:2">
      <c r="A119" s="47" t="s">
        <v>108</v>
      </c>
      <c r="B119" s="46">
        <v>68.5</v>
      </c>
    </row>
    <row r="120" spans="1:2">
      <c r="A120" s="47" t="s">
        <v>109</v>
      </c>
      <c r="B120" s="46">
        <v>80.45</v>
      </c>
    </row>
    <row r="121" spans="1:2">
      <c r="A121" s="47" t="s">
        <v>110</v>
      </c>
      <c r="B121" s="46">
        <v>98.3</v>
      </c>
    </row>
    <row r="122" spans="1:2">
      <c r="A122" s="49" t="s">
        <v>279</v>
      </c>
      <c r="B122" s="46">
        <v>114</v>
      </c>
    </row>
    <row r="123" spans="1:2">
      <c r="A123" s="49" t="s">
        <v>280</v>
      </c>
      <c r="B123" s="46">
        <v>145.80000000000001</v>
      </c>
    </row>
    <row r="124" spans="1:2">
      <c r="A124" s="49" t="s">
        <v>281</v>
      </c>
      <c r="B124" s="46">
        <v>99.15</v>
      </c>
    </row>
    <row r="125" spans="1:2">
      <c r="A125" s="49" t="s">
        <v>282</v>
      </c>
      <c r="B125" s="46">
        <v>121.4</v>
      </c>
    </row>
    <row r="126" spans="1:2">
      <c r="A126" s="49" t="s">
        <v>283</v>
      </c>
      <c r="B126" s="46">
        <v>146.30000000000001</v>
      </c>
    </row>
    <row r="127" spans="1:2">
      <c r="A127" s="49" t="s">
        <v>284</v>
      </c>
      <c r="B127" s="46">
        <v>130.05000000000001</v>
      </c>
    </row>
    <row r="128" spans="1:2">
      <c r="A128" s="49" t="s">
        <v>285</v>
      </c>
      <c r="B128" s="46">
        <v>127.4</v>
      </c>
    </row>
    <row r="129" spans="1:2">
      <c r="A129" s="49" t="s">
        <v>286</v>
      </c>
      <c r="B129" s="46">
        <v>116.85</v>
      </c>
    </row>
    <row r="130" spans="1:2">
      <c r="A130" s="49" t="s">
        <v>287</v>
      </c>
      <c r="B130" s="46">
        <v>100.3</v>
      </c>
    </row>
    <row r="131" spans="1:2">
      <c r="A131" s="49" t="s">
        <v>288</v>
      </c>
      <c r="B131" s="46">
        <v>104.95</v>
      </c>
    </row>
    <row r="132" spans="1:2">
      <c r="A132" s="49" t="s">
        <v>289</v>
      </c>
      <c r="B132" s="46">
        <v>122.95</v>
      </c>
    </row>
    <row r="133" spans="1:2">
      <c r="A133" s="49" t="s">
        <v>290</v>
      </c>
      <c r="B133" s="46">
        <v>119.55</v>
      </c>
    </row>
    <row r="134" spans="1:2">
      <c r="A134" s="49" t="s">
        <v>279</v>
      </c>
      <c r="B134" s="46">
        <v>115.45</v>
      </c>
    </row>
    <row r="135" spans="1:2">
      <c r="A135" s="49" t="s">
        <v>280</v>
      </c>
      <c r="B135" s="46">
        <v>119.3</v>
      </c>
    </row>
    <row r="136" spans="1:2">
      <c r="A136" s="49" t="s">
        <v>281</v>
      </c>
      <c r="B136" s="46">
        <v>113.5</v>
      </c>
    </row>
    <row r="137" spans="1:2">
      <c r="A137" s="49" t="s">
        <v>282</v>
      </c>
      <c r="B137" s="46">
        <v>111.9</v>
      </c>
    </row>
    <row r="138" spans="1:2">
      <c r="A138" s="49" t="s">
        <v>283</v>
      </c>
      <c r="B138" s="46">
        <v>114.65</v>
      </c>
    </row>
    <row r="139" spans="1:2">
      <c r="A139" s="49" t="s">
        <v>284</v>
      </c>
      <c r="B139" s="46">
        <v>130.19999999999999</v>
      </c>
    </row>
    <row r="140" spans="1:2">
      <c r="A140" s="49" t="s">
        <v>285</v>
      </c>
      <c r="B140" s="46">
        <v>103.85</v>
      </c>
    </row>
    <row r="141" spans="1:2">
      <c r="A141" s="49" t="s">
        <v>286</v>
      </c>
      <c r="B141" s="46">
        <v>102.2</v>
      </c>
    </row>
    <row r="142" spans="1:2">
      <c r="A142" s="49" t="s">
        <v>287</v>
      </c>
      <c r="B142" s="46">
        <v>95.65</v>
      </c>
    </row>
    <row r="143" spans="1:2">
      <c r="A143" s="49" t="s">
        <v>288</v>
      </c>
      <c r="B143" s="46">
        <v>96.1</v>
      </c>
    </row>
    <row r="144" spans="1:2">
      <c r="A144" s="49" t="s">
        <v>289</v>
      </c>
      <c r="B144" s="46">
        <v>106.8</v>
      </c>
    </row>
    <row r="145" spans="1:2">
      <c r="A145" s="49" t="s">
        <v>290</v>
      </c>
      <c r="B145" s="46">
        <v>111.7</v>
      </c>
    </row>
    <row r="146" spans="1:2">
      <c r="A146" s="49" t="s">
        <v>279</v>
      </c>
      <c r="B146" s="46">
        <v>111.1</v>
      </c>
    </row>
    <row r="147" spans="1:2">
      <c r="A147" s="49" t="s">
        <v>280</v>
      </c>
      <c r="B147" s="46">
        <v>121.8</v>
      </c>
    </row>
    <row r="148" spans="1:2">
      <c r="A148" s="49" t="s">
        <v>281</v>
      </c>
      <c r="B148" s="46">
        <v>113.1</v>
      </c>
    </row>
    <row r="149" spans="1:2">
      <c r="A149" s="49" t="s">
        <v>282</v>
      </c>
      <c r="B149" s="46">
        <v>119.75</v>
      </c>
    </row>
    <row r="150" spans="1:2">
      <c r="A150" s="49" t="s">
        <v>283</v>
      </c>
      <c r="B150" s="46">
        <v>130.94999999999999</v>
      </c>
    </row>
    <row r="151" spans="1:2">
      <c r="A151" s="49" t="s">
        <v>284</v>
      </c>
      <c r="B151" s="46">
        <v>158.44999999999999</v>
      </c>
    </row>
    <row r="152" spans="1:2">
      <c r="A152" s="49" t="s">
        <v>285</v>
      </c>
      <c r="B152" s="46">
        <v>143.94999999999999</v>
      </c>
    </row>
    <row r="153" spans="1:2">
      <c r="A153" s="49" t="s">
        <v>286</v>
      </c>
      <c r="B153" s="46">
        <v>193.35</v>
      </c>
    </row>
    <row r="154" spans="1:2">
      <c r="A154" s="49" t="s">
        <v>287</v>
      </c>
      <c r="B154" s="46">
        <v>184.4</v>
      </c>
    </row>
    <row r="155" spans="1:2">
      <c r="A155" s="49" t="s">
        <v>288</v>
      </c>
      <c r="B155" s="46">
        <v>235.8</v>
      </c>
    </row>
    <row r="156" spans="1:2">
      <c r="A156" s="49" t="s">
        <v>289</v>
      </c>
      <c r="B156" s="46">
        <v>268.39999999999998</v>
      </c>
    </row>
    <row r="157" spans="1:2">
      <c r="A157" s="49" t="s">
        <v>290</v>
      </c>
      <c r="B157" s="46">
        <v>313.89999999999998</v>
      </c>
    </row>
    <row r="158" spans="1:2">
      <c r="A158" s="49" t="s">
        <v>279</v>
      </c>
      <c r="B158" s="46">
        <v>375.1</v>
      </c>
    </row>
    <row r="159" spans="1:2">
      <c r="A159" s="49" t="s">
        <v>280</v>
      </c>
      <c r="B159" s="46">
        <v>347.6</v>
      </c>
    </row>
    <row r="160" spans="1:2">
      <c r="A160" s="49" t="s">
        <v>281</v>
      </c>
      <c r="B160" s="46">
        <v>376.95</v>
      </c>
    </row>
    <row r="161" spans="1:2">
      <c r="A161" s="49" t="s">
        <v>282</v>
      </c>
      <c r="B161" s="46">
        <v>380</v>
      </c>
    </row>
    <row r="162" spans="1:2">
      <c r="A162" s="49" t="s">
        <v>283</v>
      </c>
      <c r="B162" s="46">
        <v>262.25</v>
      </c>
    </row>
    <row r="163" spans="1:2">
      <c r="A163" s="49" t="s">
        <v>284</v>
      </c>
      <c r="B163" s="46">
        <v>232</v>
      </c>
    </row>
    <row r="164" spans="1:2">
      <c r="A164" s="49" t="s">
        <v>285</v>
      </c>
      <c r="B164" s="46">
        <v>264.14999999999998</v>
      </c>
    </row>
    <row r="165" spans="1:2">
      <c r="A165" s="49" t="s">
        <v>286</v>
      </c>
      <c r="B165" s="46">
        <v>259.60000000000002</v>
      </c>
    </row>
    <row r="166" spans="1:2">
      <c r="A166" s="49" t="s">
        <v>287</v>
      </c>
      <c r="B166" s="46">
        <v>313.75</v>
      </c>
    </row>
    <row r="167" spans="1:2">
      <c r="A167" s="49" t="s">
        <v>288</v>
      </c>
      <c r="B167" s="46">
        <v>299.95</v>
      </c>
    </row>
    <row r="168" spans="1:2">
      <c r="A168" s="49" t="s">
        <v>289</v>
      </c>
      <c r="B168" s="46">
        <v>343.1</v>
      </c>
    </row>
    <row r="169" spans="1:2">
      <c r="A169" s="49" t="s">
        <v>290</v>
      </c>
      <c r="B169" s="46">
        <v>390.55</v>
      </c>
    </row>
    <row r="170" spans="1:2">
      <c r="A170" s="49" t="s">
        <v>279</v>
      </c>
      <c r="B170" s="46">
        <v>385</v>
      </c>
    </row>
    <row r="171" spans="1:2">
      <c r="A171" s="49" t="s">
        <v>280</v>
      </c>
      <c r="B171" s="46">
        <v>407.9</v>
      </c>
    </row>
    <row r="172" spans="1:2">
      <c r="A172" s="49" t="s">
        <v>281</v>
      </c>
      <c r="B172" s="46">
        <v>357.4</v>
      </c>
    </row>
    <row r="173" spans="1:2">
      <c r="A173" s="49" t="s">
        <v>282</v>
      </c>
      <c r="B173" s="46">
        <v>346.9</v>
      </c>
    </row>
    <row r="174" spans="1:2">
      <c r="A174" s="49" t="s">
        <v>283</v>
      </c>
      <c r="B174" s="46">
        <v>386.55</v>
      </c>
    </row>
    <row r="175" spans="1:2">
      <c r="A175" s="49" t="s">
        <v>284</v>
      </c>
      <c r="B175" s="46">
        <v>376.4</v>
      </c>
    </row>
    <row r="176" spans="1:2">
      <c r="A176" s="49" t="s">
        <v>285</v>
      </c>
      <c r="B176" s="46">
        <v>392.3</v>
      </c>
    </row>
    <row r="177" spans="1:2">
      <c r="A177" s="49" t="s">
        <v>286</v>
      </c>
      <c r="B177" s="46">
        <v>450.65</v>
      </c>
    </row>
    <row r="178" spans="1:2">
      <c r="A178" s="49" t="s">
        <v>287</v>
      </c>
      <c r="B178" s="46">
        <v>483.15</v>
      </c>
    </row>
    <row r="179" spans="1:2">
      <c r="A179" s="49" t="s">
        <v>288</v>
      </c>
      <c r="B179" s="46">
        <v>395.55</v>
      </c>
    </row>
    <row r="180" spans="1:2">
      <c r="A180" s="49" t="s">
        <v>289</v>
      </c>
      <c r="B180" s="46">
        <v>445.75</v>
      </c>
    </row>
    <row r="181" spans="1:2">
      <c r="A181" s="49" t="s">
        <v>290</v>
      </c>
      <c r="B181" s="46">
        <v>435.75</v>
      </c>
    </row>
    <row r="182" spans="1:2">
      <c r="A182" s="49" t="s">
        <v>279</v>
      </c>
      <c r="B182" s="46">
        <v>471.65</v>
      </c>
    </row>
    <row r="183" spans="1:2">
      <c r="A183" s="49" t="s">
        <v>280</v>
      </c>
      <c r="B183" s="46">
        <v>510.9</v>
      </c>
    </row>
    <row r="184" spans="1:2">
      <c r="A184" s="49" t="s">
        <v>281</v>
      </c>
      <c r="B184" s="46">
        <v>579.45000000000005</v>
      </c>
    </row>
    <row r="185" spans="1:2">
      <c r="A185" s="49" t="s">
        <v>282</v>
      </c>
      <c r="B185" s="46">
        <v>553.15</v>
      </c>
    </row>
    <row r="186" spans="1:2">
      <c r="A186" s="49" t="s">
        <v>283</v>
      </c>
      <c r="B186" s="46">
        <v>497.2</v>
      </c>
    </row>
    <row r="187" spans="1:2">
      <c r="A187" s="49" t="s">
        <v>284</v>
      </c>
      <c r="B187" s="46">
        <v>480.1</v>
      </c>
    </row>
    <row r="188" spans="1:2">
      <c r="A188" s="49" t="s">
        <v>285</v>
      </c>
      <c r="B188" s="46">
        <v>491.1</v>
      </c>
    </row>
    <row r="189" spans="1:2">
      <c r="A189" s="49" t="s">
        <v>286</v>
      </c>
      <c r="B189" s="46">
        <v>528.1</v>
      </c>
    </row>
    <row r="190" spans="1:2">
      <c r="A190" s="49" t="s">
        <v>287</v>
      </c>
      <c r="B190" s="46">
        <v>567.15</v>
      </c>
    </row>
    <row r="191" spans="1:2">
      <c r="A191" s="49" t="s">
        <v>288</v>
      </c>
      <c r="B191" s="46">
        <v>541.25</v>
      </c>
    </row>
    <row r="192" spans="1:2">
      <c r="A192" s="49" t="s">
        <v>289</v>
      </c>
      <c r="B192" s="46">
        <v>581.04999999999995</v>
      </c>
    </row>
    <row r="193" spans="1:2">
      <c r="A193" s="49" t="s">
        <v>290</v>
      </c>
      <c r="B193" s="46">
        <v>559.85</v>
      </c>
    </row>
    <row r="194" spans="1:2">
      <c r="A194" s="49" t="s">
        <v>279</v>
      </c>
      <c r="B194" s="46">
        <v>606.1</v>
      </c>
    </row>
    <row r="195" spans="1:2">
      <c r="A195" s="49" t="s">
        <v>280</v>
      </c>
      <c r="B195" s="46">
        <v>543.95000000000005</v>
      </c>
    </row>
    <row r="196" spans="1:2">
      <c r="A196" s="49" t="s">
        <v>281</v>
      </c>
      <c r="B196" s="46">
        <v>509.45</v>
      </c>
    </row>
    <row r="197" spans="1:2">
      <c r="A197" s="49" t="s">
        <v>282</v>
      </c>
      <c r="B197" s="46">
        <v>591.65</v>
      </c>
    </row>
    <row r="198" spans="1:2">
      <c r="A198" s="49" t="s">
        <v>283</v>
      </c>
      <c r="B198" s="46">
        <v>580.25</v>
      </c>
    </row>
    <row r="199" spans="1:2">
      <c r="A199" s="49" t="s">
        <v>284</v>
      </c>
      <c r="B199" s="46">
        <v>670.95</v>
      </c>
    </row>
    <row r="200" spans="1:2">
      <c r="A200" s="49" t="s">
        <v>285</v>
      </c>
      <c r="B200" s="46">
        <v>734.05</v>
      </c>
    </row>
    <row r="201" spans="1:2">
      <c r="A201" s="49" t="s">
        <v>286</v>
      </c>
      <c r="B201" s="46">
        <v>683.75</v>
      </c>
    </row>
    <row r="202" spans="1:2">
      <c r="A202" s="49" t="s">
        <v>287</v>
      </c>
      <c r="B202" s="46">
        <v>855.2</v>
      </c>
    </row>
    <row r="203" spans="1:2">
      <c r="A203" s="49" t="s">
        <v>288</v>
      </c>
      <c r="B203" s="48">
        <v>1211.5999999999999</v>
      </c>
    </row>
    <row r="204" spans="1:2">
      <c r="A204" s="49" t="s">
        <v>289</v>
      </c>
      <c r="B204" s="48">
        <v>1172.3</v>
      </c>
    </row>
    <row r="205" spans="1:2">
      <c r="A205" s="49" t="s">
        <v>290</v>
      </c>
      <c r="B205" s="48">
        <v>1470.95</v>
      </c>
    </row>
    <row r="206" spans="1:2">
      <c r="A206" s="49" t="s">
        <v>279</v>
      </c>
      <c r="B206" s="48">
        <v>1280</v>
      </c>
    </row>
    <row r="207" spans="1:2">
      <c r="A207" s="49" t="s">
        <v>280</v>
      </c>
      <c r="B207" s="48">
        <v>1401.1</v>
      </c>
    </row>
    <row r="208" spans="1:2">
      <c r="A208" s="49" t="s">
        <v>281</v>
      </c>
      <c r="B208" s="48">
        <v>1171.9000000000001</v>
      </c>
    </row>
    <row r="209" spans="1:2">
      <c r="A209" s="49" t="s">
        <v>282</v>
      </c>
      <c r="B209" s="48">
        <v>1392.3</v>
      </c>
    </row>
    <row r="210" spans="1:2">
      <c r="A210" s="49" t="s">
        <v>283</v>
      </c>
      <c r="B210" s="48">
        <v>1356.65</v>
      </c>
    </row>
    <row r="211" spans="1:2">
      <c r="A211" s="49" t="s">
        <v>284</v>
      </c>
      <c r="B211" s="48">
        <v>1053.25</v>
      </c>
    </row>
    <row r="212" spans="1:2">
      <c r="A212" s="49" t="s">
        <v>285</v>
      </c>
      <c r="B212" s="48">
        <v>1160.0999999999999</v>
      </c>
    </row>
    <row r="213" spans="1:2">
      <c r="A213" s="49" t="s">
        <v>286</v>
      </c>
      <c r="B213" s="48">
        <v>1051</v>
      </c>
    </row>
    <row r="214" spans="1:2">
      <c r="A214" s="49" t="s">
        <v>287</v>
      </c>
      <c r="B214" s="46">
        <v>906.05</v>
      </c>
    </row>
    <row r="215" spans="1:2">
      <c r="A215" s="49" t="s">
        <v>288</v>
      </c>
      <c r="B215" s="46">
        <v>689.65</v>
      </c>
    </row>
    <row r="216" spans="1:2">
      <c r="A216" s="49" t="s">
        <v>289</v>
      </c>
      <c r="B216" s="46">
        <v>669.15</v>
      </c>
    </row>
    <row r="217" spans="1:2">
      <c r="A217" s="49" t="s">
        <v>290</v>
      </c>
      <c r="B217" s="46">
        <v>748.35</v>
      </c>
    </row>
    <row r="218" spans="1:2">
      <c r="A218" s="49" t="s">
        <v>279</v>
      </c>
      <c r="B218" s="46">
        <v>761.45</v>
      </c>
    </row>
    <row r="219" spans="1:2">
      <c r="A219" s="49" t="s">
        <v>280</v>
      </c>
      <c r="B219" s="46">
        <v>726.4</v>
      </c>
    </row>
    <row r="220" spans="1:2">
      <c r="A220" s="49" t="s">
        <v>281</v>
      </c>
      <c r="B220" s="46">
        <v>765.3</v>
      </c>
    </row>
    <row r="221" spans="1:2">
      <c r="A221" s="49" t="s">
        <v>282</v>
      </c>
      <c r="B221" s="46">
        <v>893.95</v>
      </c>
    </row>
    <row r="222" spans="1:2">
      <c r="A222" s="49" t="s">
        <v>283</v>
      </c>
      <c r="B222" s="48">
        <v>1070.3</v>
      </c>
    </row>
    <row r="223" spans="1:2">
      <c r="A223" s="49" t="s">
        <v>284</v>
      </c>
      <c r="B223" s="48">
        <v>1149.7</v>
      </c>
    </row>
    <row r="224" spans="1:2">
      <c r="A224" s="49" t="s">
        <v>285</v>
      </c>
      <c r="B224" s="48">
        <v>1302.05</v>
      </c>
    </row>
    <row r="225" spans="1:2">
      <c r="A225" s="49" t="s">
        <v>286</v>
      </c>
      <c r="B225" s="48">
        <v>1308.8</v>
      </c>
    </row>
    <row r="226" spans="1:2">
      <c r="A226" s="49" t="s">
        <v>287</v>
      </c>
      <c r="B226" s="48">
        <v>1319.45</v>
      </c>
    </row>
    <row r="227" spans="1:2">
      <c r="A227" s="49" t="s">
        <v>288</v>
      </c>
      <c r="B227" s="48">
        <v>1343.2</v>
      </c>
    </row>
    <row r="228" spans="1:2">
      <c r="A228" s="49" t="s">
        <v>289</v>
      </c>
      <c r="B228" s="48">
        <v>1348.95</v>
      </c>
    </row>
    <row r="229" spans="1:2">
      <c r="A229" s="49" t="s">
        <v>290</v>
      </c>
      <c r="B229" s="48">
        <v>1377.95</v>
      </c>
    </row>
    <row r="230" spans="1:2">
      <c r="A230" s="49"/>
      <c r="B230" s="48"/>
    </row>
    <row r="231" spans="1:2">
      <c r="A231" s="49"/>
      <c r="B231" s="48"/>
    </row>
    <row r="232" spans="1:2">
      <c r="A232" s="49"/>
      <c r="B232" s="48"/>
    </row>
    <row r="233" spans="1:2">
      <c r="A233" s="49"/>
      <c r="B233" s="48"/>
    </row>
    <row r="234" spans="1:2">
      <c r="A234" s="49"/>
      <c r="B234" s="48"/>
    </row>
    <row r="235" spans="1:2">
      <c r="A235" s="49"/>
      <c r="B235" s="48"/>
    </row>
    <row r="236" spans="1:2">
      <c r="A236" s="49"/>
      <c r="B236" s="48"/>
    </row>
    <row r="237" spans="1:2">
      <c r="A237" s="49"/>
      <c r="B237" s="48"/>
    </row>
    <row r="238" spans="1:2">
      <c r="A238" s="49"/>
      <c r="B238" s="48"/>
    </row>
    <row r="239" spans="1:2">
      <c r="A239" s="49"/>
      <c r="B239" s="48"/>
    </row>
    <row r="240" spans="1:2">
      <c r="A240" s="49"/>
      <c r="B240" s="48"/>
    </row>
    <row r="241" spans="1:2">
      <c r="A241" s="49"/>
      <c r="B241" s="48"/>
    </row>
    <row r="242" spans="1:2">
      <c r="A242" s="49"/>
      <c r="B242" s="48"/>
    </row>
    <row r="243" spans="1:2">
      <c r="A243" s="49"/>
      <c r="B243" s="48"/>
    </row>
    <row r="244" spans="1:2">
      <c r="A244" s="49"/>
      <c r="B244" s="48"/>
    </row>
    <row r="245" spans="1:2">
      <c r="A245" s="49"/>
      <c r="B245" s="48"/>
    </row>
    <row r="246" spans="1:2">
      <c r="A246" s="49"/>
      <c r="B246" s="48"/>
    </row>
    <row r="247" spans="1:2">
      <c r="A247" s="49"/>
      <c r="B247" s="48"/>
    </row>
    <row r="248" spans="1:2">
      <c r="A248" s="49"/>
      <c r="B248" s="48"/>
    </row>
    <row r="249" spans="1:2">
      <c r="A249" s="49"/>
      <c r="B249" s="48"/>
    </row>
    <row r="250" spans="1:2">
      <c r="A250" s="49"/>
    </row>
    <row r="251" spans="1:2">
      <c r="A251" s="49"/>
    </row>
    <row r="252" spans="1:2">
      <c r="A252" s="49"/>
    </row>
    <row r="253" spans="1:2">
      <c r="A253" s="49"/>
    </row>
    <row r="254" spans="1:2">
      <c r="A254" s="49"/>
    </row>
    <row r="255" spans="1:2">
      <c r="A255" s="49"/>
    </row>
    <row r="256" spans="1:2">
      <c r="A256" s="49"/>
    </row>
    <row r="257" spans="1:1">
      <c r="A257" s="49"/>
    </row>
    <row r="258" spans="1:1">
      <c r="A258" s="49"/>
    </row>
    <row r="259" spans="1:1">
      <c r="A259" s="49"/>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3:D10"/>
  <sheetViews>
    <sheetView workbookViewId="0">
      <selection activeCell="B3" sqref="B3"/>
    </sheetView>
  </sheetViews>
  <sheetFormatPr defaultRowHeight="15"/>
  <cols>
    <col min="1" max="1" width="6.5703125" style="16" bestFit="1" customWidth="1"/>
    <col min="2" max="2" width="29.7109375" style="16" bestFit="1" customWidth="1"/>
    <col min="3" max="3" width="39.28515625" style="16" bestFit="1" customWidth="1"/>
    <col min="4" max="4" width="109.42578125" style="16" bestFit="1" customWidth="1"/>
    <col min="5" max="16384" width="9.140625" style="16"/>
  </cols>
  <sheetData>
    <row r="3" spans="1:4">
      <c r="A3" s="22" t="s">
        <v>22</v>
      </c>
      <c r="B3" s="22" t="s">
        <v>23</v>
      </c>
      <c r="C3" s="22" t="s">
        <v>24</v>
      </c>
      <c r="D3" s="23" t="s">
        <v>25</v>
      </c>
    </row>
    <row r="4" spans="1:4">
      <c r="A4" s="24">
        <v>1</v>
      </c>
      <c r="B4" s="25" t="s">
        <v>26</v>
      </c>
      <c r="C4" s="26">
        <v>34820</v>
      </c>
      <c r="D4" s="27" t="s">
        <v>27</v>
      </c>
    </row>
    <row r="5" spans="1:4">
      <c r="A5" s="24">
        <v>2</v>
      </c>
      <c r="B5" s="25" t="s">
        <v>28</v>
      </c>
      <c r="C5" s="26">
        <v>36192</v>
      </c>
      <c r="D5" s="27" t="s">
        <v>29</v>
      </c>
    </row>
    <row r="6" spans="1:4">
      <c r="A6" s="24">
        <v>3</v>
      </c>
      <c r="B6" s="25" t="s">
        <v>30</v>
      </c>
      <c r="C6" s="26">
        <v>36192</v>
      </c>
      <c r="D6" s="27" t="s">
        <v>31</v>
      </c>
    </row>
    <row r="7" spans="1:4">
      <c r="A7" s="24">
        <v>4</v>
      </c>
      <c r="B7" s="25" t="s">
        <v>32</v>
      </c>
      <c r="C7" s="26">
        <v>38749</v>
      </c>
      <c r="D7" s="28" t="s">
        <v>33</v>
      </c>
    </row>
    <row r="8" spans="1:4">
      <c r="A8" s="24">
        <v>5</v>
      </c>
      <c r="B8" s="25" t="s">
        <v>34</v>
      </c>
      <c r="C8" s="26">
        <v>38292</v>
      </c>
      <c r="D8" s="27" t="s">
        <v>35</v>
      </c>
    </row>
    <row r="9" spans="1:4">
      <c r="A9" s="24">
        <v>6</v>
      </c>
      <c r="B9" s="25" t="s">
        <v>36</v>
      </c>
      <c r="C9" s="26">
        <v>38443</v>
      </c>
      <c r="D9" s="29" t="s">
        <v>37</v>
      </c>
    </row>
    <row r="10" spans="1:4">
      <c r="A10" s="24">
        <v>7</v>
      </c>
      <c r="B10" s="25" t="s">
        <v>38</v>
      </c>
      <c r="C10" s="26">
        <v>33239</v>
      </c>
      <c r="D10" s="27" t="s">
        <v>39</v>
      </c>
    </row>
  </sheetData>
  <hyperlinks>
    <hyperlink ref="D4" r:id="rId1"/>
    <hyperlink ref="D5" r:id="rId2"/>
    <hyperlink ref="D6" r:id="rId3"/>
    <hyperlink ref="D8" r:id="rId4"/>
    <hyperlink ref="D9" r:id="rId5"/>
    <hyperlink ref="D10" r:id="rId6"/>
  </hyperlinks>
  <pageMargins left="0.7" right="0.7" top="0.75" bottom="0.75" header="0.3" footer="0.3"/>
  <pageSetup orientation="portrait" horizontalDpi="4294967293" verticalDpi="0" r:id="rId7"/>
</worksheet>
</file>

<file path=xl/worksheets/sheet3.xml><?xml version="1.0" encoding="utf-8"?>
<worksheet xmlns="http://schemas.openxmlformats.org/spreadsheetml/2006/main" xmlns:r="http://schemas.openxmlformats.org/officeDocument/2006/relationships">
  <dimension ref="A1:AF65"/>
  <sheetViews>
    <sheetView workbookViewId="0">
      <pane xSplit="1" ySplit="1" topLeftCell="B14" activePane="bottomRight" state="frozen"/>
      <selection activeCell="C12" sqref="C12"/>
      <selection pane="topRight" activeCell="C12" sqref="C12"/>
      <selection pane="bottomLeft" activeCell="C12" sqref="C12"/>
      <selection pane="bottomRight" activeCell="C69" sqref="C69"/>
    </sheetView>
  </sheetViews>
  <sheetFormatPr defaultRowHeight="15"/>
  <cols>
    <col min="1" max="1" width="10.140625" style="16" bestFit="1" customWidth="1"/>
    <col min="2" max="2" width="10.28515625" style="16" bestFit="1" customWidth="1"/>
    <col min="3" max="3" width="12.85546875" style="16" bestFit="1" customWidth="1"/>
    <col min="4" max="4" width="8" style="16" bestFit="1" customWidth="1"/>
    <col min="5" max="5" width="7.42578125" style="16" customWidth="1"/>
    <col min="6" max="6" width="8.140625" style="16" bestFit="1" customWidth="1"/>
    <col min="7" max="7" width="8.28515625" style="16" customWidth="1"/>
    <col min="8" max="8" width="10.28515625" style="36" customWidth="1"/>
    <col min="9" max="9" width="7.42578125" style="36" customWidth="1"/>
    <col min="10" max="10" width="8" style="16" bestFit="1" customWidth="1"/>
    <col min="11" max="11" width="7.85546875" style="16" customWidth="1"/>
    <col min="12" max="12" width="11.28515625" style="16" bestFit="1" customWidth="1"/>
    <col min="13" max="13" width="7.85546875" style="16" customWidth="1"/>
    <col min="14" max="14" width="8.5703125" style="16" bestFit="1" customWidth="1"/>
    <col min="15" max="15" width="8.28515625" style="16" customWidth="1"/>
    <col min="16" max="16" width="11.5703125" style="16" bestFit="1" customWidth="1"/>
    <col min="17" max="17" width="7.85546875" style="16" customWidth="1"/>
    <col min="18" max="16384" width="9.140625" style="16"/>
  </cols>
  <sheetData>
    <row r="1" spans="1:32" s="34" customFormat="1" ht="85.5">
      <c r="A1" s="30" t="s">
        <v>40</v>
      </c>
      <c r="B1" s="31" t="s">
        <v>42</v>
      </c>
      <c r="C1" s="31" t="s">
        <v>41</v>
      </c>
      <c r="D1" s="31" t="s">
        <v>26</v>
      </c>
      <c r="E1" s="31" t="s">
        <v>41</v>
      </c>
      <c r="F1" s="32" t="s">
        <v>28</v>
      </c>
      <c r="G1" s="31" t="s">
        <v>41</v>
      </c>
      <c r="H1" s="31" t="s">
        <v>30</v>
      </c>
      <c r="I1" s="31" t="s">
        <v>41</v>
      </c>
      <c r="J1" s="31" t="s">
        <v>32</v>
      </c>
      <c r="K1" s="31" t="s">
        <v>41</v>
      </c>
      <c r="L1" s="31" t="s">
        <v>34</v>
      </c>
      <c r="M1" s="31" t="s">
        <v>41</v>
      </c>
      <c r="N1" s="31" t="s">
        <v>36</v>
      </c>
      <c r="O1" s="31" t="s">
        <v>41</v>
      </c>
      <c r="P1" s="31" t="s">
        <v>38</v>
      </c>
      <c r="Q1" s="31" t="s">
        <v>41</v>
      </c>
      <c r="R1" s="33"/>
      <c r="S1" s="33"/>
      <c r="T1" s="33"/>
      <c r="U1" s="33"/>
      <c r="V1" s="33"/>
      <c r="W1" s="33"/>
      <c r="X1" s="33"/>
      <c r="Y1" s="33"/>
      <c r="Z1" s="33"/>
      <c r="AA1" s="33"/>
      <c r="AB1" s="33"/>
      <c r="AC1" s="33"/>
      <c r="AD1" s="33"/>
      <c r="AE1" s="33"/>
      <c r="AF1" s="33"/>
    </row>
    <row r="2" spans="1:32">
      <c r="A2" s="52" t="s">
        <v>171</v>
      </c>
      <c r="B2" s="12">
        <f>'BSE SENSEX'!B2</f>
        <v>9919.89</v>
      </c>
      <c r="C2" s="12"/>
      <c r="D2" s="14">
        <f>'CESC Ltd.'!B121</f>
        <v>254.95</v>
      </c>
      <c r="E2" s="12"/>
      <c r="F2" s="12">
        <f>GIPCL!B155</f>
        <v>68</v>
      </c>
      <c r="G2" s="12"/>
      <c r="H2" s="13">
        <f>'Neyveli Lignite'!B124</f>
        <v>72.2</v>
      </c>
      <c r="I2" s="12"/>
      <c r="J2" s="14"/>
      <c r="K2" s="12"/>
      <c r="L2" s="13">
        <f>NTPC!B16</f>
        <v>114.55</v>
      </c>
      <c r="M2" s="12"/>
      <c r="N2" s="14">
        <f>'JP Power Venture'!B11</f>
        <v>32.1</v>
      </c>
      <c r="O2" s="12"/>
      <c r="P2" s="13">
        <f>'Tata Power'!B182</f>
        <v>471.65</v>
      </c>
      <c r="Q2" s="12"/>
    </row>
    <row r="3" spans="1:32">
      <c r="A3" s="52" t="s">
        <v>172</v>
      </c>
      <c r="B3" s="12">
        <f>'BSE SENSEX'!B3</f>
        <v>10370.24</v>
      </c>
      <c r="C3" s="12">
        <f t="shared" ref="C3:C15" si="0">(B3-B2)/B2</f>
        <v>4.5398688896751915E-2</v>
      </c>
      <c r="D3" s="14">
        <f>'CESC Ltd.'!B122</f>
        <v>270.95</v>
      </c>
      <c r="E3" s="12">
        <f t="shared" ref="E3:E15" si="1">(D3-D2)/D2</f>
        <v>6.2757403412433813E-2</v>
      </c>
      <c r="F3" s="12">
        <f>GIPCL!B156</f>
        <v>68.95</v>
      </c>
      <c r="G3" s="12">
        <f t="shared" ref="G3:G15" si="2">(F3-F2)/F2</f>
        <v>1.397058823529416E-2</v>
      </c>
      <c r="H3" s="13">
        <f>'Neyveli Lignite'!B125</f>
        <v>73.599999999999994</v>
      </c>
      <c r="I3" s="12">
        <f t="shared" ref="I3:I15" si="3">(H3-H2)/H2</f>
        <v>1.9390581717451404E-2</v>
      </c>
      <c r="J3" s="14">
        <f>GVK!B2</f>
        <v>310.89999999999998</v>
      </c>
      <c r="K3" s="12"/>
      <c r="L3" s="13">
        <f>NTPC!B17</f>
        <v>131.1</v>
      </c>
      <c r="M3" s="12">
        <f t="shared" ref="M3:M49" si="4">(L3-L2)/L2</f>
        <v>0.14447839371453511</v>
      </c>
      <c r="N3" s="14">
        <f>'JP Power Venture'!B12</f>
        <v>29.5</v>
      </c>
      <c r="O3" s="12">
        <f t="shared" ref="O3:O49" si="5">(N3-N2)/N2</f>
        <v>-8.0996884735202529E-2</v>
      </c>
      <c r="P3" s="13">
        <f>'Tata Power'!B183</f>
        <v>510.9</v>
      </c>
      <c r="Q3" s="12">
        <f t="shared" ref="Q3:Q14" si="6">(P3-P2)/P2</f>
        <v>8.3218488285805151E-2</v>
      </c>
    </row>
    <row r="4" spans="1:32">
      <c r="A4" s="52" t="s">
        <v>173</v>
      </c>
      <c r="B4" s="12">
        <f>'BSE SENSEX'!B4</f>
        <v>11279.96</v>
      </c>
      <c r="C4" s="12">
        <f t="shared" si="0"/>
        <v>8.7724102817292496E-2</v>
      </c>
      <c r="D4" s="14">
        <f>'CESC Ltd.'!B123</f>
        <v>343.35</v>
      </c>
      <c r="E4" s="12">
        <f t="shared" si="1"/>
        <v>0.26720797195054452</v>
      </c>
      <c r="F4" s="12">
        <f>GIPCL!B157</f>
        <v>64.75</v>
      </c>
      <c r="G4" s="12">
        <f t="shared" si="2"/>
        <v>-6.0913705583756382E-2</v>
      </c>
      <c r="H4" s="13">
        <f>'Neyveli Lignite'!B126</f>
        <v>75.05</v>
      </c>
      <c r="I4" s="12">
        <f t="shared" si="3"/>
        <v>1.9701086956521778E-2</v>
      </c>
      <c r="J4" s="14">
        <f>GVK!B3</f>
        <v>251.25</v>
      </c>
      <c r="K4" s="12">
        <f t="shared" ref="K4:K49" si="7">(J4-J3)/J3</f>
        <v>-0.19186233515599865</v>
      </c>
      <c r="L4" s="13">
        <f>NTPC!B18</f>
        <v>134</v>
      </c>
      <c r="M4" s="12">
        <f t="shared" si="4"/>
        <v>2.2120518688024452E-2</v>
      </c>
      <c r="N4" s="14">
        <f>'JP Power Venture'!B13</f>
        <v>29.45</v>
      </c>
      <c r="O4" s="12">
        <f t="shared" si="5"/>
        <v>-1.6949152542373122E-3</v>
      </c>
      <c r="P4" s="13">
        <f>'Tata Power'!B184</f>
        <v>579.45000000000005</v>
      </c>
      <c r="Q4" s="12">
        <f t="shared" si="6"/>
        <v>0.13417498532002362</v>
      </c>
    </row>
    <row r="5" spans="1:32">
      <c r="A5" s="52" t="s">
        <v>174</v>
      </c>
      <c r="B5" s="12">
        <f>'BSE SENSEX'!B5</f>
        <v>12042.56</v>
      </c>
      <c r="C5" s="12">
        <f t="shared" si="0"/>
        <v>6.7606622718520318E-2</v>
      </c>
      <c r="D5" s="14">
        <f>'CESC Ltd.'!B124</f>
        <v>325.60000000000002</v>
      </c>
      <c r="E5" s="12">
        <f t="shared" si="1"/>
        <v>-5.169651958642784E-2</v>
      </c>
      <c r="F5" s="12">
        <f>GIPCL!B158</f>
        <v>66.099999999999994</v>
      </c>
      <c r="G5" s="12">
        <f t="shared" si="2"/>
        <v>2.0849420849420763E-2</v>
      </c>
      <c r="H5" s="13">
        <f>'Neyveli Lignite'!B127</f>
        <v>77.900000000000006</v>
      </c>
      <c r="I5" s="12">
        <f t="shared" si="3"/>
        <v>3.797468354430391E-2</v>
      </c>
      <c r="J5" s="14">
        <f>GVK!B4</f>
        <v>286.14999999999998</v>
      </c>
      <c r="K5" s="12">
        <f t="shared" si="7"/>
        <v>0.13890547263681582</v>
      </c>
      <c r="L5" s="13">
        <f>NTPC!B19</f>
        <v>136.05000000000001</v>
      </c>
      <c r="M5" s="12">
        <f t="shared" si="4"/>
        <v>1.5298507462686652E-2</v>
      </c>
      <c r="N5" s="14">
        <f>'JP Power Venture'!B14</f>
        <v>34.5</v>
      </c>
      <c r="O5" s="12">
        <f t="shared" si="5"/>
        <v>0.17147707979626489</v>
      </c>
      <c r="P5" s="13">
        <f>'Tata Power'!B185</f>
        <v>553.15</v>
      </c>
      <c r="Q5" s="12">
        <f t="shared" si="6"/>
        <v>-4.5387867805677912E-2</v>
      </c>
    </row>
    <row r="6" spans="1:32">
      <c r="A6" s="52" t="s">
        <v>175</v>
      </c>
      <c r="B6" s="12">
        <f>'BSE SENSEX'!B6</f>
        <v>10398.61</v>
      </c>
      <c r="C6" s="12">
        <f t="shared" si="0"/>
        <v>-0.13651167193686384</v>
      </c>
      <c r="D6" s="14">
        <f>'CESC Ltd.'!B125</f>
        <v>295.10000000000002</v>
      </c>
      <c r="E6" s="12">
        <f t="shared" si="1"/>
        <v>-9.3673218673218664E-2</v>
      </c>
      <c r="F6" s="12">
        <f>GIPCL!B159</f>
        <v>63.05</v>
      </c>
      <c r="G6" s="12">
        <f t="shared" si="2"/>
        <v>-4.6142208774583922E-2</v>
      </c>
      <c r="H6" s="13">
        <f>'Neyveli Lignite'!B128</f>
        <v>75.7</v>
      </c>
      <c r="I6" s="12">
        <f t="shared" si="3"/>
        <v>-2.8241335044929431E-2</v>
      </c>
      <c r="J6" s="14">
        <f>GVK!B5</f>
        <v>255.5</v>
      </c>
      <c r="K6" s="12">
        <f t="shared" si="7"/>
        <v>-0.10711165472654195</v>
      </c>
      <c r="L6" s="13">
        <f>NTPC!B20</f>
        <v>112.25</v>
      </c>
      <c r="M6" s="12">
        <f t="shared" si="4"/>
        <v>-0.17493568540977589</v>
      </c>
      <c r="N6" s="14">
        <f>'JP Power Venture'!B15</f>
        <v>28.85</v>
      </c>
      <c r="O6" s="12">
        <f t="shared" si="5"/>
        <v>-0.16376811594202895</v>
      </c>
      <c r="P6" s="13">
        <f>'Tata Power'!B186</f>
        <v>497.2</v>
      </c>
      <c r="Q6" s="12">
        <f t="shared" si="6"/>
        <v>-0.10114797071318808</v>
      </c>
    </row>
    <row r="7" spans="1:32">
      <c r="A7" s="52" t="s">
        <v>176</v>
      </c>
      <c r="B7" s="12">
        <f>'BSE SENSEX'!B7</f>
        <v>10609.25</v>
      </c>
      <c r="C7" s="12">
        <f t="shared" si="0"/>
        <v>2.0256553520133884E-2</v>
      </c>
      <c r="D7" s="14">
        <f>'CESC Ltd.'!B126</f>
        <v>252.2</v>
      </c>
      <c r="E7" s="12">
        <f t="shared" si="1"/>
        <v>-0.14537444933920715</v>
      </c>
      <c r="F7" s="12">
        <f>GIPCL!B160</f>
        <v>53.15</v>
      </c>
      <c r="G7" s="12">
        <f t="shared" si="2"/>
        <v>-0.15701823949246629</v>
      </c>
      <c r="H7" s="13">
        <f>'Neyveli Lignite'!B129</f>
        <v>62.95</v>
      </c>
      <c r="I7" s="12">
        <f t="shared" si="3"/>
        <v>-0.16842800528401586</v>
      </c>
      <c r="J7" s="14">
        <f>GVK!B6</f>
        <v>164.5</v>
      </c>
      <c r="K7" s="12">
        <f t="shared" si="7"/>
        <v>-0.35616438356164382</v>
      </c>
      <c r="L7" s="13">
        <f>NTPC!B21</f>
        <v>111.05</v>
      </c>
      <c r="M7" s="12">
        <f t="shared" si="4"/>
        <v>-1.0690423162583545E-2</v>
      </c>
      <c r="N7" s="14">
        <f>'JP Power Venture'!B16</f>
        <v>25.45</v>
      </c>
      <c r="O7" s="12">
        <f t="shared" si="5"/>
        <v>-0.11785095320623924</v>
      </c>
      <c r="P7" s="13">
        <f>'Tata Power'!B187</f>
        <v>480.1</v>
      </c>
      <c r="Q7" s="12">
        <f t="shared" si="6"/>
        <v>-3.4392598551890523E-2</v>
      </c>
    </row>
    <row r="8" spans="1:32">
      <c r="A8" s="52" t="s">
        <v>177</v>
      </c>
      <c r="B8" s="12">
        <f>'BSE SENSEX'!B8</f>
        <v>10743.88</v>
      </c>
      <c r="C8" s="12">
        <f t="shared" si="0"/>
        <v>1.2689869689186247E-2</v>
      </c>
      <c r="D8" s="14">
        <f>'CESC Ltd.'!B127</f>
        <v>275.45</v>
      </c>
      <c r="E8" s="12">
        <f t="shared" si="1"/>
        <v>9.2188739095955596E-2</v>
      </c>
      <c r="F8" s="12">
        <f>GIPCL!B161</f>
        <v>52.6</v>
      </c>
      <c r="G8" s="12">
        <f t="shared" si="2"/>
        <v>-1.0348071495766645E-2</v>
      </c>
      <c r="H8" s="13">
        <f>'Neyveli Lignite'!B130</f>
        <v>54.4</v>
      </c>
      <c r="I8" s="12">
        <f t="shared" si="3"/>
        <v>-0.13582208101667997</v>
      </c>
      <c r="J8" s="14">
        <f>GVK!B7</f>
        <v>146.44999999999999</v>
      </c>
      <c r="K8" s="12">
        <f t="shared" si="7"/>
        <v>-0.10972644376899703</v>
      </c>
      <c r="L8" s="13">
        <f>NTPC!B22</f>
        <v>115.25</v>
      </c>
      <c r="M8" s="12">
        <f t="shared" si="4"/>
        <v>3.7820801440792459E-2</v>
      </c>
      <c r="N8" s="14">
        <f>'JP Power Venture'!B17</f>
        <v>25.8</v>
      </c>
      <c r="O8" s="12">
        <f t="shared" si="5"/>
        <v>1.3752455795677855E-2</v>
      </c>
      <c r="P8" s="13">
        <f>'Tata Power'!B188</f>
        <v>491.1</v>
      </c>
      <c r="Q8" s="12">
        <f t="shared" si="6"/>
        <v>2.2911893355550925E-2</v>
      </c>
    </row>
    <row r="9" spans="1:32">
      <c r="A9" s="52" t="s">
        <v>178</v>
      </c>
      <c r="B9" s="12">
        <f>'BSE SENSEX'!B9</f>
        <v>11699.05</v>
      </c>
      <c r="C9" s="12">
        <f t="shared" si="0"/>
        <v>8.8903636302713751E-2</v>
      </c>
      <c r="D9" s="14">
        <f>'CESC Ltd.'!B128</f>
        <v>291.75</v>
      </c>
      <c r="E9" s="12">
        <f t="shared" si="1"/>
        <v>5.9175893991650068E-2</v>
      </c>
      <c r="F9" s="12">
        <f>GIPCL!B162</f>
        <v>60.55</v>
      </c>
      <c r="G9" s="12">
        <f t="shared" si="2"/>
        <v>0.15114068441064629</v>
      </c>
      <c r="H9" s="13">
        <f>'Neyveli Lignite'!B131</f>
        <v>63.15</v>
      </c>
      <c r="I9" s="12">
        <f t="shared" si="3"/>
        <v>0.16084558823529413</v>
      </c>
      <c r="J9" s="14">
        <f>GVK!B8</f>
        <v>175.65</v>
      </c>
      <c r="K9" s="12">
        <f t="shared" si="7"/>
        <v>0.19938545578695813</v>
      </c>
      <c r="L9" s="13">
        <f>NTPC!B23</f>
        <v>124.2</v>
      </c>
      <c r="M9" s="12">
        <f t="shared" si="4"/>
        <v>7.7657266811279851E-2</v>
      </c>
      <c r="N9" s="14">
        <f>'JP Power Venture'!B18</f>
        <v>26</v>
      </c>
      <c r="O9" s="12">
        <f t="shared" si="5"/>
        <v>7.7519379844960962E-3</v>
      </c>
      <c r="P9" s="13">
        <f>'Tata Power'!B189</f>
        <v>528.1</v>
      </c>
      <c r="Q9" s="12">
        <f t="shared" si="6"/>
        <v>7.5341071064956217E-2</v>
      </c>
    </row>
    <row r="10" spans="1:32">
      <c r="A10" s="52" t="s">
        <v>179</v>
      </c>
      <c r="B10" s="12">
        <f>'BSE SENSEX'!B10</f>
        <v>12454.42</v>
      </c>
      <c r="C10" s="12">
        <f t="shared" si="0"/>
        <v>6.4566781063419745E-2</v>
      </c>
      <c r="D10" s="14">
        <f>'CESC Ltd.'!B129</f>
        <v>306.89999999999998</v>
      </c>
      <c r="E10" s="12">
        <f t="shared" si="1"/>
        <v>5.1928020565552624E-2</v>
      </c>
      <c r="F10" s="12">
        <f>GIPCL!B163</f>
        <v>60.9</v>
      </c>
      <c r="G10" s="12">
        <f t="shared" si="2"/>
        <v>5.7803468208092726E-3</v>
      </c>
      <c r="H10" s="13">
        <f>'Neyveli Lignite'!B132</f>
        <v>64.3</v>
      </c>
      <c r="I10" s="12">
        <f t="shared" si="3"/>
        <v>1.8210609659540754E-2</v>
      </c>
      <c r="J10" s="14">
        <f>GVK!B9</f>
        <v>178.45</v>
      </c>
      <c r="K10" s="12">
        <f t="shared" si="7"/>
        <v>1.5940791346427459E-2</v>
      </c>
      <c r="L10" s="13">
        <f>NTPC!B24</f>
        <v>130.19999999999999</v>
      </c>
      <c r="M10" s="12">
        <f t="shared" si="4"/>
        <v>4.8309178743961234E-2</v>
      </c>
      <c r="N10" s="14">
        <f>'JP Power Venture'!B19</f>
        <v>31.2</v>
      </c>
      <c r="O10" s="12">
        <f t="shared" si="5"/>
        <v>0.19999999999999998</v>
      </c>
      <c r="P10" s="13">
        <f>'Tata Power'!B190</f>
        <v>567.15</v>
      </c>
      <c r="Q10" s="12">
        <f t="shared" si="6"/>
        <v>7.3944328725620054E-2</v>
      </c>
    </row>
    <row r="11" spans="1:32">
      <c r="A11" s="52" t="s">
        <v>180</v>
      </c>
      <c r="B11" s="12">
        <f>'BSE SENSEX'!B11</f>
        <v>12961.9</v>
      </c>
      <c r="C11" s="12">
        <f t="shared" si="0"/>
        <v>4.0746979787095627E-2</v>
      </c>
      <c r="D11" s="14">
        <f>'CESC Ltd.'!B130</f>
        <v>309.25</v>
      </c>
      <c r="E11" s="12">
        <f t="shared" si="1"/>
        <v>7.6572173346367645E-3</v>
      </c>
      <c r="F11" s="12">
        <f>GIPCL!B164</f>
        <v>56.4</v>
      </c>
      <c r="G11" s="12">
        <f t="shared" si="2"/>
        <v>-7.3891625615763554E-2</v>
      </c>
      <c r="H11" s="13">
        <f>'Neyveli Lignite'!B133</f>
        <v>64.349999999999994</v>
      </c>
      <c r="I11" s="12">
        <f t="shared" si="3"/>
        <v>7.7760497667180657E-4</v>
      </c>
      <c r="J11" s="14">
        <f>GVK!B10</f>
        <v>212.2</v>
      </c>
      <c r="K11" s="12">
        <f t="shared" si="7"/>
        <v>0.18912860745306809</v>
      </c>
      <c r="L11" s="13">
        <f>NTPC!B25</f>
        <v>129.55000000000001</v>
      </c>
      <c r="M11" s="12">
        <f t="shared" si="4"/>
        <v>-4.9923195084483661E-3</v>
      </c>
      <c r="N11" s="14">
        <f>'JP Power Venture'!B20</f>
        <v>33</v>
      </c>
      <c r="O11" s="12">
        <f t="shared" si="5"/>
        <v>5.7692307692307716E-2</v>
      </c>
      <c r="P11" s="13">
        <f>'Tata Power'!B191</f>
        <v>541.25</v>
      </c>
      <c r="Q11" s="12">
        <f t="shared" si="6"/>
        <v>-4.5666931146962846E-2</v>
      </c>
    </row>
    <row r="12" spans="1:32">
      <c r="A12" s="52" t="s">
        <v>181</v>
      </c>
      <c r="B12" s="12">
        <f>'BSE SENSEX'!B12</f>
        <v>13696.31</v>
      </c>
      <c r="C12" s="12">
        <f t="shared" si="0"/>
        <v>5.665913176309028E-2</v>
      </c>
      <c r="D12" s="14">
        <f>'CESC Ltd.'!B131</f>
        <v>340.6</v>
      </c>
      <c r="E12" s="12">
        <f t="shared" si="1"/>
        <v>0.10137429264349239</v>
      </c>
      <c r="F12" s="12">
        <f>GIPCL!B165</f>
        <v>54.9</v>
      </c>
      <c r="G12" s="12">
        <f t="shared" si="2"/>
        <v>-2.6595744680851064E-2</v>
      </c>
      <c r="H12" s="13">
        <f>'Neyveli Lignite'!B134</f>
        <v>62.55</v>
      </c>
      <c r="I12" s="12">
        <f t="shared" si="3"/>
        <v>-2.797202797202793E-2</v>
      </c>
      <c r="J12" s="14">
        <f>GVK!B11</f>
        <v>317.39999999999998</v>
      </c>
      <c r="K12" s="12">
        <f t="shared" si="7"/>
        <v>0.49575871819038642</v>
      </c>
      <c r="L12" s="13">
        <f>NTPC!B26</f>
        <v>147.15</v>
      </c>
      <c r="M12" s="12">
        <f t="shared" si="4"/>
        <v>0.13585488228483206</v>
      </c>
      <c r="N12" s="14">
        <f>'JP Power Venture'!B21</f>
        <v>31.7</v>
      </c>
      <c r="O12" s="12">
        <f t="shared" si="5"/>
        <v>-3.9393939393939419E-2</v>
      </c>
      <c r="P12" s="13">
        <f>'Tata Power'!B192</f>
        <v>581.04999999999995</v>
      </c>
      <c r="Q12" s="12">
        <f t="shared" si="6"/>
        <v>7.353348729792139E-2</v>
      </c>
    </row>
    <row r="13" spans="1:32">
      <c r="A13" s="52" t="s">
        <v>182</v>
      </c>
      <c r="B13" s="12">
        <f>'BSE SENSEX'!B13</f>
        <v>13786.91</v>
      </c>
      <c r="C13" s="12">
        <f t="shared" si="0"/>
        <v>6.6149203690629354E-3</v>
      </c>
      <c r="D13" s="14">
        <f>'CESC Ltd.'!B132</f>
        <v>317.60000000000002</v>
      </c>
      <c r="E13" s="12">
        <f t="shared" si="1"/>
        <v>-6.7527891955372871E-2</v>
      </c>
      <c r="F13" s="12">
        <f>GIPCL!B166</f>
        <v>64.25</v>
      </c>
      <c r="G13" s="12">
        <f t="shared" si="2"/>
        <v>0.17030965391621133</v>
      </c>
      <c r="H13" s="13">
        <f>'Neyveli Lignite'!B135</f>
        <v>56.35</v>
      </c>
      <c r="I13" s="12">
        <f t="shared" si="3"/>
        <v>-9.9120703437250129E-2</v>
      </c>
      <c r="J13" s="14">
        <f>GVK!B12</f>
        <v>289.3</v>
      </c>
      <c r="K13" s="12">
        <f t="shared" si="7"/>
        <v>-8.8531821045998632E-2</v>
      </c>
      <c r="L13" s="13">
        <f>NTPC!B27</f>
        <v>136.4</v>
      </c>
      <c r="M13" s="12">
        <f t="shared" si="4"/>
        <v>-7.3054706082229012E-2</v>
      </c>
      <c r="N13" s="14">
        <f>'JP Power Venture'!B22</f>
        <v>29.6</v>
      </c>
      <c r="O13" s="12">
        <f t="shared" si="5"/>
        <v>-6.624605678233432E-2</v>
      </c>
      <c r="P13" s="13">
        <f>'Tata Power'!B193</f>
        <v>559.85</v>
      </c>
      <c r="Q13" s="12">
        <f t="shared" si="6"/>
        <v>-3.6485672489458623E-2</v>
      </c>
    </row>
    <row r="14" spans="1:32">
      <c r="A14" s="52" t="s">
        <v>183</v>
      </c>
      <c r="B14" s="12">
        <f>'BSE SENSEX'!B14</f>
        <v>14090.92</v>
      </c>
      <c r="C14" s="12">
        <f t="shared" si="0"/>
        <v>2.2050626282466502E-2</v>
      </c>
      <c r="D14" s="14">
        <f>'CESC Ltd.'!B133</f>
        <v>355.25</v>
      </c>
      <c r="E14" s="12">
        <f t="shared" si="1"/>
        <v>0.11854534005037776</v>
      </c>
      <c r="F14" s="12">
        <f>GIPCL!B167</f>
        <v>62.35</v>
      </c>
      <c r="G14" s="12">
        <f t="shared" si="2"/>
        <v>-2.9571984435797644E-2</v>
      </c>
      <c r="H14" s="13">
        <f>'Neyveli Lignite'!B136</f>
        <v>60.6</v>
      </c>
      <c r="I14" s="12">
        <f t="shared" si="3"/>
        <v>7.5421472937000883E-2</v>
      </c>
      <c r="J14" s="14">
        <f>GVK!B13</f>
        <v>319.45</v>
      </c>
      <c r="K14" s="12">
        <f t="shared" si="7"/>
        <v>0.10421707569996536</v>
      </c>
      <c r="L14" s="13">
        <f>NTPC!B28</f>
        <v>141.94999999999999</v>
      </c>
      <c r="M14" s="12">
        <f t="shared" si="4"/>
        <v>4.0689149560117176E-2</v>
      </c>
      <c r="N14" s="14">
        <f>'JP Power Venture'!B23</f>
        <v>34.6</v>
      </c>
      <c r="O14" s="12">
        <f t="shared" si="5"/>
        <v>0.16891891891891891</v>
      </c>
      <c r="P14" s="13">
        <f>'Tata Power'!B194</f>
        <v>606.1</v>
      </c>
      <c r="Q14" s="12">
        <f t="shared" si="6"/>
        <v>8.2611413771545947E-2</v>
      </c>
    </row>
    <row r="15" spans="1:32">
      <c r="A15" s="52" t="s">
        <v>184</v>
      </c>
      <c r="B15" s="12">
        <f>'BSE SENSEX'!B15</f>
        <v>12938.09</v>
      </c>
      <c r="C15" s="12">
        <f t="shared" si="0"/>
        <v>-8.1813678595861722E-2</v>
      </c>
      <c r="D15" s="14">
        <f>'CESC Ltd.'!B134</f>
        <v>343.95</v>
      </c>
      <c r="E15" s="12">
        <f t="shared" si="1"/>
        <v>-3.1808585503166814E-2</v>
      </c>
      <c r="F15" s="12">
        <f>GIPCL!B168</f>
        <v>59.35</v>
      </c>
      <c r="G15" s="12">
        <f t="shared" si="2"/>
        <v>-4.8115477145148355E-2</v>
      </c>
      <c r="H15" s="13">
        <f>'Neyveli Lignite'!B137</f>
        <v>53.8</v>
      </c>
      <c r="I15" s="12">
        <f t="shared" si="3"/>
        <v>-0.11221122112211228</v>
      </c>
      <c r="J15" s="14">
        <f>GVK!B14</f>
        <v>320.2</v>
      </c>
      <c r="K15" s="12">
        <f t="shared" si="7"/>
        <v>2.3477852559085932E-3</v>
      </c>
      <c r="L15" s="13">
        <f>NTPC!B29</f>
        <v>139.94999999999999</v>
      </c>
      <c r="M15" s="12">
        <f t="shared" si="4"/>
        <v>-1.4089468122578374E-2</v>
      </c>
      <c r="N15" s="14">
        <f>'JP Power Venture'!B24</f>
        <v>30</v>
      </c>
      <c r="O15" s="12">
        <f t="shared" si="5"/>
        <v>-0.13294797687861276</v>
      </c>
      <c r="P15" s="13">
        <f>'Tata Power'!B195</f>
        <v>543.95000000000005</v>
      </c>
      <c r="Q15" s="12">
        <f t="shared" ref="Q15:Q49" si="8">(P15-P14)/P14</f>
        <v>-0.10254083484573498</v>
      </c>
    </row>
    <row r="16" spans="1:32">
      <c r="A16" s="52" t="s">
        <v>185</v>
      </c>
      <c r="B16" s="12">
        <f>'BSE SENSEX'!B16</f>
        <v>13072.1</v>
      </c>
      <c r="C16" s="12">
        <f t="shared" ref="C16:C49" si="9">(B16-B15)/B15</f>
        <v>1.0357788514378878E-2</v>
      </c>
      <c r="D16" s="14">
        <f>'CESC Ltd.'!B135</f>
        <v>377.95</v>
      </c>
      <c r="E16" s="12">
        <f t="shared" ref="E16:E49" si="10">(D16-D15)/D15</f>
        <v>9.8851577264137236E-2</v>
      </c>
      <c r="F16" s="12">
        <f>GIPCL!B169</f>
        <v>55.15</v>
      </c>
      <c r="G16" s="12">
        <f t="shared" ref="G16:G49" si="11">(F16-F15)/F15</f>
        <v>-7.076663858466728E-2</v>
      </c>
      <c r="H16" s="13">
        <f>'Neyveli Lignite'!B138</f>
        <v>50.4</v>
      </c>
      <c r="I16" s="12">
        <f t="shared" ref="I16:I49" si="12">(H16-H15)/H15</f>
        <v>-6.3197026022304814E-2</v>
      </c>
      <c r="J16" s="14">
        <f>GVK!B15</f>
        <v>343.15</v>
      </c>
      <c r="K16" s="12">
        <f t="shared" si="7"/>
        <v>7.1673953778888161E-2</v>
      </c>
      <c r="L16" s="13">
        <f>NTPC!B30</f>
        <v>149.75</v>
      </c>
      <c r="M16" s="12">
        <f t="shared" si="4"/>
        <v>7.0025008931761432E-2</v>
      </c>
      <c r="N16" s="14">
        <f>'JP Power Venture'!B25</f>
        <v>28.4</v>
      </c>
      <c r="O16" s="12">
        <f t="shared" si="5"/>
        <v>-5.3333333333333378E-2</v>
      </c>
      <c r="P16" s="13">
        <f>'Tata Power'!B196</f>
        <v>509.45</v>
      </c>
      <c r="Q16" s="12">
        <f t="shared" si="8"/>
        <v>-6.3424947145877472E-2</v>
      </c>
    </row>
    <row r="17" spans="1:17">
      <c r="A17" s="52" t="s">
        <v>186</v>
      </c>
      <c r="B17" s="12">
        <f>'BSE SENSEX'!B17</f>
        <v>13872.37</v>
      </c>
      <c r="C17" s="12">
        <f t="shared" si="9"/>
        <v>6.1219696911743365E-2</v>
      </c>
      <c r="D17" s="14">
        <f>'CESC Ltd.'!B136</f>
        <v>391.45</v>
      </c>
      <c r="E17" s="12">
        <f t="shared" si="10"/>
        <v>3.5719010451117875E-2</v>
      </c>
      <c r="F17" s="12">
        <f>GIPCL!B170</f>
        <v>63.7</v>
      </c>
      <c r="G17" s="12">
        <f t="shared" si="11"/>
        <v>0.15503173164097922</v>
      </c>
      <c r="H17" s="13">
        <f>'Neyveli Lignite'!B139</f>
        <v>62.25</v>
      </c>
      <c r="I17" s="12">
        <f t="shared" si="12"/>
        <v>0.23511904761904764</v>
      </c>
      <c r="J17" s="14">
        <f>GVK!B16</f>
        <v>329.55</v>
      </c>
      <c r="K17" s="12">
        <f t="shared" si="7"/>
        <v>-3.9632813638350479E-2</v>
      </c>
      <c r="L17" s="13">
        <f>NTPC!B31</f>
        <v>159.19999999999999</v>
      </c>
      <c r="M17" s="12">
        <f t="shared" si="4"/>
        <v>6.3105175292153509E-2</v>
      </c>
      <c r="N17" s="14">
        <f>'JP Power Venture'!B26</f>
        <v>33.5</v>
      </c>
      <c r="O17" s="12">
        <f t="shared" si="5"/>
        <v>0.17957746478873246</v>
      </c>
      <c r="P17" s="13">
        <f>'Tata Power'!B197</f>
        <v>591.65</v>
      </c>
      <c r="Q17" s="12">
        <f t="shared" si="8"/>
        <v>0.16135047600353319</v>
      </c>
    </row>
    <row r="18" spans="1:17">
      <c r="A18" s="52" t="s">
        <v>187</v>
      </c>
      <c r="B18" s="12">
        <f>'BSE SENSEX'!B18</f>
        <v>14544.46</v>
      </c>
      <c r="C18" s="12">
        <f t="shared" si="9"/>
        <v>4.8448102234873947E-2</v>
      </c>
      <c r="D18" s="14">
        <f>'CESC Ltd.'!B137</f>
        <v>360.95</v>
      </c>
      <c r="E18" s="12">
        <f t="shared" si="10"/>
        <v>-7.7915442585259939E-2</v>
      </c>
      <c r="F18" s="12">
        <f>GIPCL!B171</f>
        <v>65.05</v>
      </c>
      <c r="G18" s="12">
        <f t="shared" si="11"/>
        <v>2.119309262166396E-2</v>
      </c>
      <c r="H18" s="13">
        <f>'Neyveli Lignite'!B140</f>
        <v>64.349999999999994</v>
      </c>
      <c r="I18" s="12">
        <f t="shared" si="12"/>
        <v>3.3734939759036055E-2</v>
      </c>
      <c r="J18" s="14">
        <f>GVK!B17</f>
        <v>423.5</v>
      </c>
      <c r="K18" s="12">
        <f t="shared" si="7"/>
        <v>0.28508572295554541</v>
      </c>
      <c r="L18" s="13">
        <f>NTPC!B32</f>
        <v>158.4</v>
      </c>
      <c r="M18" s="12">
        <f t="shared" si="4"/>
        <v>-5.0251256281405969E-3</v>
      </c>
      <c r="N18" s="14">
        <f>'JP Power Venture'!B27</f>
        <v>37.049999999999997</v>
      </c>
      <c r="O18" s="12">
        <f t="shared" si="5"/>
        <v>0.10597014925373126</v>
      </c>
      <c r="P18" s="13">
        <f>'Tata Power'!B198</f>
        <v>580.25</v>
      </c>
      <c r="Q18" s="12">
        <f t="shared" si="8"/>
        <v>-1.92681483985464E-2</v>
      </c>
    </row>
    <row r="19" spans="1:17">
      <c r="A19" s="52" t="s">
        <v>188</v>
      </c>
      <c r="B19" s="12">
        <f>'BSE SENSEX'!B19</f>
        <v>14650.51</v>
      </c>
      <c r="C19" s="12">
        <f t="shared" si="9"/>
        <v>7.2914360519401268E-3</v>
      </c>
      <c r="D19" s="14">
        <f>'CESC Ltd.'!B138</f>
        <v>373.05</v>
      </c>
      <c r="E19" s="12">
        <f t="shared" si="10"/>
        <v>3.3522648566283481E-2</v>
      </c>
      <c r="F19" s="12">
        <f>GIPCL!B172</f>
        <v>67.900000000000006</v>
      </c>
      <c r="G19" s="12">
        <f t="shared" si="11"/>
        <v>4.3812451960030876E-2</v>
      </c>
      <c r="H19" s="13">
        <f>'Neyveli Lignite'!B141</f>
        <v>61.75</v>
      </c>
      <c r="I19" s="12">
        <f t="shared" si="12"/>
        <v>-4.0404040404040317E-2</v>
      </c>
      <c r="J19" s="14">
        <f>GVK!B18</f>
        <v>486.55</v>
      </c>
      <c r="K19" s="12">
        <f t="shared" si="7"/>
        <v>0.14887839433293981</v>
      </c>
      <c r="L19" s="13">
        <f>NTPC!B33</f>
        <v>152.35</v>
      </c>
      <c r="M19" s="12">
        <f t="shared" si="4"/>
        <v>-3.8194444444444517E-2</v>
      </c>
      <c r="N19" s="14">
        <f>'JP Power Venture'!B28</f>
        <v>35.25</v>
      </c>
      <c r="O19" s="12">
        <f t="shared" si="5"/>
        <v>-4.8582995951416928E-2</v>
      </c>
      <c r="P19" s="13">
        <f>'Tata Power'!B199</f>
        <v>670.95</v>
      </c>
      <c r="Q19" s="12">
        <f t="shared" si="8"/>
        <v>0.15631193451098671</v>
      </c>
    </row>
    <row r="20" spans="1:17">
      <c r="A20" s="52" t="s">
        <v>189</v>
      </c>
      <c r="B20" s="12">
        <f>'BSE SENSEX'!B20</f>
        <v>15550.99</v>
      </c>
      <c r="C20" s="12">
        <f t="shared" si="9"/>
        <v>6.1464071899203478E-2</v>
      </c>
      <c r="D20" s="14">
        <f>'CESC Ltd.'!B139</f>
        <v>484.6</v>
      </c>
      <c r="E20" s="12">
        <f t="shared" si="10"/>
        <v>0.29902157887682618</v>
      </c>
      <c r="F20" s="12">
        <f>GIPCL!B173</f>
        <v>59.9</v>
      </c>
      <c r="G20" s="12">
        <f t="shared" si="11"/>
        <v>-0.11782032400589111</v>
      </c>
      <c r="H20" s="13">
        <f>'Neyveli Lignite'!B142</f>
        <v>81.650000000000006</v>
      </c>
      <c r="I20" s="12">
        <f t="shared" si="12"/>
        <v>0.32226720647773288</v>
      </c>
      <c r="J20" s="14">
        <f>GVK!B19</f>
        <v>537</v>
      </c>
      <c r="K20" s="12">
        <f t="shared" si="7"/>
        <v>0.10368924057136983</v>
      </c>
      <c r="L20" s="13">
        <f>NTPC!B34</f>
        <v>165.65</v>
      </c>
      <c r="M20" s="12">
        <f t="shared" si="4"/>
        <v>8.7298982605841888E-2</v>
      </c>
      <c r="N20" s="14">
        <f>'JP Power Venture'!B29</f>
        <v>41.3</v>
      </c>
      <c r="O20" s="12">
        <f t="shared" si="5"/>
        <v>0.17163120567375878</v>
      </c>
      <c r="P20" s="13">
        <f>'Tata Power'!B200</f>
        <v>734.05</v>
      </c>
      <c r="Q20" s="12">
        <f t="shared" si="8"/>
        <v>9.4045756017586857E-2</v>
      </c>
    </row>
    <row r="21" spans="1:17">
      <c r="A21" s="52" t="s">
        <v>190</v>
      </c>
      <c r="B21" s="12">
        <f>'BSE SENSEX'!B21</f>
        <v>15318.6</v>
      </c>
      <c r="C21" s="12">
        <f t="shared" si="9"/>
        <v>-1.4943743131466191E-2</v>
      </c>
      <c r="D21" s="14">
        <f>'CESC Ltd.'!B140</f>
        <v>466.7</v>
      </c>
      <c r="E21" s="12">
        <f t="shared" si="10"/>
        <v>-3.6937680561287725E-2</v>
      </c>
      <c r="F21" s="12">
        <f>GIPCL!B174</f>
        <v>60.95</v>
      </c>
      <c r="G21" s="12">
        <f t="shared" si="11"/>
        <v>1.7529215358931625E-2</v>
      </c>
      <c r="H21" s="13">
        <f>'Neyveli Lignite'!B143</f>
        <v>76.5</v>
      </c>
      <c r="I21" s="12">
        <f t="shared" si="12"/>
        <v>-6.3074096754439743E-2</v>
      </c>
      <c r="J21" s="14">
        <f>GVK!B20</f>
        <v>533.79999999999995</v>
      </c>
      <c r="K21" s="12">
        <f t="shared" si="7"/>
        <v>-5.9590316573557645E-3</v>
      </c>
      <c r="L21" s="13">
        <f>NTPC!B35</f>
        <v>173.3</v>
      </c>
      <c r="M21" s="12">
        <f t="shared" si="4"/>
        <v>4.6181708421370392E-2</v>
      </c>
      <c r="N21" s="14">
        <f>'JP Power Venture'!B30</f>
        <v>50.75</v>
      </c>
      <c r="O21" s="12">
        <f t="shared" si="5"/>
        <v>0.22881355932203398</v>
      </c>
      <c r="P21" s="13">
        <f>'Tata Power'!B201</f>
        <v>683.75</v>
      </c>
      <c r="Q21" s="12">
        <f t="shared" si="8"/>
        <v>-6.8523942510728089E-2</v>
      </c>
    </row>
    <row r="22" spans="1:17">
      <c r="A22" s="52" t="s">
        <v>191</v>
      </c>
      <c r="B22" s="12">
        <f>'BSE SENSEX'!B22</f>
        <v>17291.099999999999</v>
      </c>
      <c r="C22" s="12">
        <f t="shared" si="9"/>
        <v>0.12876503074693499</v>
      </c>
      <c r="D22" s="14">
        <f>'CESC Ltd.'!B141</f>
        <v>487.15</v>
      </c>
      <c r="E22" s="12">
        <f t="shared" si="10"/>
        <v>4.381829869295048E-2</v>
      </c>
      <c r="F22" s="12">
        <f>GIPCL!B175</f>
        <v>86.2</v>
      </c>
      <c r="G22" s="12">
        <f t="shared" si="11"/>
        <v>0.41427399507793272</v>
      </c>
      <c r="H22" s="13">
        <f>'Neyveli Lignite'!B144</f>
        <v>105.2</v>
      </c>
      <c r="I22" s="12">
        <f t="shared" si="12"/>
        <v>0.37516339869281051</v>
      </c>
      <c r="J22" s="14">
        <f>GVK!B21</f>
        <v>654.6</v>
      </c>
      <c r="K22" s="12">
        <f t="shared" si="7"/>
        <v>0.226301985762458</v>
      </c>
      <c r="L22" s="13">
        <f>NTPC!B36</f>
        <v>193.45</v>
      </c>
      <c r="M22" s="12">
        <f t="shared" si="4"/>
        <v>0.11627236006924395</v>
      </c>
      <c r="N22" s="14">
        <f>'JP Power Venture'!B31</f>
        <v>75.75</v>
      </c>
      <c r="O22" s="12">
        <f t="shared" si="5"/>
        <v>0.49261083743842365</v>
      </c>
      <c r="P22" s="13">
        <f>'Tata Power'!B202</f>
        <v>855.2</v>
      </c>
      <c r="Q22" s="12">
        <f t="shared" si="8"/>
        <v>0.25074954296160884</v>
      </c>
    </row>
    <row r="23" spans="1:17">
      <c r="A23" s="52" t="s">
        <v>192</v>
      </c>
      <c r="B23" s="12">
        <f>'BSE SENSEX'!B23</f>
        <v>19837.990000000002</v>
      </c>
      <c r="C23" s="12">
        <f t="shared" si="9"/>
        <v>0.14729485110837387</v>
      </c>
      <c r="D23" s="14">
        <f>'CESC Ltd.'!B142</f>
        <v>582.6</v>
      </c>
      <c r="E23" s="12">
        <f t="shared" si="10"/>
        <v>0.19593554346710468</v>
      </c>
      <c r="F23" s="12">
        <f>GIPCL!B176</f>
        <v>112.85</v>
      </c>
      <c r="G23" s="12">
        <f t="shared" si="11"/>
        <v>0.30916473317865417</v>
      </c>
      <c r="H23" s="13">
        <f>'Neyveli Lignite'!B145</f>
        <v>140.05000000000001</v>
      </c>
      <c r="I23" s="12">
        <f t="shared" si="12"/>
        <v>0.3312737642585552</v>
      </c>
      <c r="J23" s="14">
        <f>GVK!B22</f>
        <v>704.05</v>
      </c>
      <c r="K23" s="12">
        <f t="shared" si="7"/>
        <v>7.5542315918117831E-2</v>
      </c>
      <c r="L23" s="13">
        <f>NTPC!B37</f>
        <v>239.4</v>
      </c>
      <c r="M23" s="12">
        <f t="shared" si="4"/>
        <v>0.23752907728095124</v>
      </c>
      <c r="N23" s="14">
        <f>'JP Power Venture'!B32</f>
        <v>84.05</v>
      </c>
      <c r="O23" s="12">
        <f t="shared" si="5"/>
        <v>0.10957095709570953</v>
      </c>
      <c r="P23" s="13">
        <f>'Tata Power'!B203</f>
        <v>1211.5999999999999</v>
      </c>
      <c r="Q23" s="12">
        <f t="shared" si="8"/>
        <v>0.41674462114125332</v>
      </c>
    </row>
    <row r="24" spans="1:17">
      <c r="A24" s="52" t="s">
        <v>193</v>
      </c>
      <c r="B24" s="12">
        <f>'BSE SENSEX'!B24</f>
        <v>19363.189999999999</v>
      </c>
      <c r="C24" s="12">
        <f t="shared" si="9"/>
        <v>-2.3933876365498867E-2</v>
      </c>
      <c r="D24" s="14">
        <f>'CESC Ltd.'!B143</f>
        <v>626.85</v>
      </c>
      <c r="E24" s="12">
        <f t="shared" si="10"/>
        <v>7.5952626158599379E-2</v>
      </c>
      <c r="F24" s="12">
        <f>GIPCL!B177</f>
        <v>108.7</v>
      </c>
      <c r="G24" s="12">
        <f t="shared" si="11"/>
        <v>-3.6774479397430143E-2</v>
      </c>
      <c r="H24" s="13">
        <f>'Neyveli Lignite'!B146</f>
        <v>235.55</v>
      </c>
      <c r="I24" s="12">
        <f t="shared" si="12"/>
        <v>0.68189932167083178</v>
      </c>
      <c r="J24" s="14">
        <f>GVK!B23</f>
        <v>761.05</v>
      </c>
      <c r="K24" s="12">
        <f t="shared" si="7"/>
        <v>8.0960159079610822E-2</v>
      </c>
      <c r="L24" s="13">
        <f>NTPC!B38</f>
        <v>236.65</v>
      </c>
      <c r="M24" s="12">
        <f t="shared" si="4"/>
        <v>-1.1487050960735171E-2</v>
      </c>
      <c r="N24" s="14">
        <f>'JP Power Venture'!B33</f>
        <v>113.95</v>
      </c>
      <c r="O24" s="12">
        <f t="shared" si="5"/>
        <v>0.35574063057703753</v>
      </c>
      <c r="P24" s="13">
        <f>'Tata Power'!B204</f>
        <v>1172.3</v>
      </c>
      <c r="Q24" s="12">
        <f t="shared" si="8"/>
        <v>-3.243644767249914E-2</v>
      </c>
    </row>
    <row r="25" spans="1:17">
      <c r="A25" s="52" t="s">
        <v>194</v>
      </c>
      <c r="B25" s="12">
        <f>'BSE SENSEX'!B25</f>
        <v>20286.990000000002</v>
      </c>
      <c r="C25" s="12">
        <f t="shared" si="9"/>
        <v>4.7709080993369533E-2</v>
      </c>
      <c r="D25" s="14">
        <f>'CESC Ltd.'!B144</f>
        <v>628.20000000000005</v>
      </c>
      <c r="E25" s="12">
        <f t="shared" si="10"/>
        <v>2.153625269203195E-3</v>
      </c>
      <c r="F25" s="12">
        <f>GIPCL!B178</f>
        <v>133.6</v>
      </c>
      <c r="G25" s="12">
        <f t="shared" si="11"/>
        <v>0.22907083716651325</v>
      </c>
      <c r="H25" s="13">
        <f>'Neyveli Lignite'!B147</f>
        <v>257.05</v>
      </c>
      <c r="I25" s="12">
        <f t="shared" si="12"/>
        <v>9.1275737635321583E-2</v>
      </c>
      <c r="J25" s="14">
        <f>GVK!B24</f>
        <v>801.25</v>
      </c>
      <c r="K25" s="12">
        <f t="shared" si="7"/>
        <v>5.282175941133966E-2</v>
      </c>
      <c r="L25" s="13">
        <f>NTPC!B39</f>
        <v>250.05</v>
      </c>
      <c r="M25" s="12">
        <f t="shared" si="4"/>
        <v>5.6623705894781343E-2</v>
      </c>
      <c r="N25" s="14">
        <f>'JP Power Venture'!B34</f>
        <v>137.30000000000001</v>
      </c>
      <c r="O25" s="12">
        <f t="shared" si="5"/>
        <v>0.20491443615620894</v>
      </c>
      <c r="P25" s="13">
        <f>'Tata Power'!B205</f>
        <v>1470.95</v>
      </c>
      <c r="Q25" s="12">
        <f t="shared" si="8"/>
        <v>0.25475560863260266</v>
      </c>
    </row>
    <row r="26" spans="1:17">
      <c r="A26" s="52" t="s">
        <v>195</v>
      </c>
      <c r="B26" s="12">
        <f>'BSE SENSEX'!B26</f>
        <v>17648.71</v>
      </c>
      <c r="C26" s="12">
        <f t="shared" si="9"/>
        <v>-0.13004787797499789</v>
      </c>
      <c r="D26" s="14">
        <f>'CESC Ltd.'!B145</f>
        <v>497.95</v>
      </c>
      <c r="E26" s="12">
        <f t="shared" si="10"/>
        <v>-0.20733842725246746</v>
      </c>
      <c r="F26" s="12">
        <f>GIPCL!B179</f>
        <v>105.2</v>
      </c>
      <c r="G26" s="12">
        <f t="shared" si="11"/>
        <v>-0.21257485029940115</v>
      </c>
      <c r="H26" s="13">
        <f>'Neyveli Lignite'!B148</f>
        <v>142.19999999999999</v>
      </c>
      <c r="I26" s="12">
        <f t="shared" si="12"/>
        <v>-0.44680023341762309</v>
      </c>
      <c r="J26" s="14">
        <f>GVK!B25</f>
        <v>722.35</v>
      </c>
      <c r="K26" s="12">
        <f t="shared" si="7"/>
        <v>-9.8471138845553793E-2</v>
      </c>
      <c r="L26" s="13">
        <f>NTPC!B40</f>
        <v>197.9</v>
      </c>
      <c r="M26" s="12">
        <f t="shared" si="4"/>
        <v>-0.20855828834233156</v>
      </c>
      <c r="N26" s="14">
        <f>'JP Power Venture'!B35</f>
        <v>77.599999999999994</v>
      </c>
      <c r="O26" s="12">
        <f t="shared" si="5"/>
        <v>-0.43481427530954125</v>
      </c>
      <c r="P26" s="13">
        <f>'Tata Power'!B206</f>
        <v>1280</v>
      </c>
      <c r="Q26" s="12">
        <f t="shared" si="8"/>
        <v>-0.12981406573982804</v>
      </c>
    </row>
    <row r="27" spans="1:17">
      <c r="A27" s="52" t="s">
        <v>196</v>
      </c>
      <c r="B27" s="12">
        <f>'BSE SENSEX'!B27</f>
        <v>17578.72</v>
      </c>
      <c r="C27" s="12">
        <f t="shared" si="9"/>
        <v>-3.9657289399620691E-3</v>
      </c>
      <c r="D27" s="14">
        <f>'CESC Ltd.'!B146</f>
        <v>533.45000000000005</v>
      </c>
      <c r="E27" s="12">
        <f t="shared" si="10"/>
        <v>7.1292298423536613E-2</v>
      </c>
      <c r="F27" s="12">
        <f>GIPCL!B180</f>
        <v>110.75</v>
      </c>
      <c r="G27" s="12">
        <f t="shared" si="11"/>
        <v>5.2756653992395409E-2</v>
      </c>
      <c r="H27" s="13">
        <f>'Neyveli Lignite'!B149</f>
        <v>151.6</v>
      </c>
      <c r="I27" s="12">
        <f t="shared" si="12"/>
        <v>6.6104078762306659E-2</v>
      </c>
      <c r="J27" s="14">
        <f>GVK!B26</f>
        <v>50.2</v>
      </c>
      <c r="K27" s="12">
        <f t="shared" si="7"/>
        <v>-0.93050460303177129</v>
      </c>
      <c r="L27" s="13">
        <f>NTPC!B41</f>
        <v>201.75</v>
      </c>
      <c r="M27" s="12">
        <f t="shared" si="4"/>
        <v>1.9454269833249088E-2</v>
      </c>
      <c r="N27" s="14">
        <f>'JP Power Venture'!B36</f>
        <v>73.3</v>
      </c>
      <c r="O27" s="12">
        <f t="shared" si="5"/>
        <v>-5.5412371134020588E-2</v>
      </c>
      <c r="P27" s="13">
        <f>'Tata Power'!B207</f>
        <v>1401.1</v>
      </c>
      <c r="Q27" s="12">
        <f t="shared" si="8"/>
        <v>9.4609374999999926E-2</v>
      </c>
    </row>
    <row r="28" spans="1:17">
      <c r="A28" s="52" t="s">
        <v>197</v>
      </c>
      <c r="B28" s="12">
        <f>'BSE SENSEX'!B28</f>
        <v>15644.44</v>
      </c>
      <c r="C28" s="12">
        <f t="shared" si="9"/>
        <v>-0.1100353154268343</v>
      </c>
      <c r="D28" s="14">
        <f>'CESC Ltd.'!B147</f>
        <v>411.75</v>
      </c>
      <c r="E28" s="12">
        <f t="shared" si="10"/>
        <v>-0.22813759490111546</v>
      </c>
      <c r="F28" s="12">
        <f>GIPCL!B181</f>
        <v>90.2</v>
      </c>
      <c r="G28" s="12">
        <f t="shared" si="11"/>
        <v>-0.18555304740406317</v>
      </c>
      <c r="H28" s="13">
        <f>'Neyveli Lignite'!B150</f>
        <v>119.9</v>
      </c>
      <c r="I28" s="12">
        <f t="shared" si="12"/>
        <v>-0.20910290237467011</v>
      </c>
      <c r="J28" s="14">
        <f>GVK!B27</f>
        <v>40.1</v>
      </c>
      <c r="K28" s="12">
        <f t="shared" si="7"/>
        <v>-0.20119521912350599</v>
      </c>
      <c r="L28" s="13">
        <f>NTPC!B42</f>
        <v>197</v>
      </c>
      <c r="M28" s="12">
        <f t="shared" si="4"/>
        <v>-2.3543990086741014E-2</v>
      </c>
      <c r="N28" s="14">
        <f>'JP Power Venture'!B37</f>
        <v>54.05</v>
      </c>
      <c r="O28" s="12">
        <f t="shared" si="5"/>
        <v>-0.26261937244201911</v>
      </c>
      <c r="P28" s="13">
        <f>'Tata Power'!B208</f>
        <v>1171.9000000000001</v>
      </c>
      <c r="Q28" s="12">
        <f t="shared" si="8"/>
        <v>-0.16358575405038886</v>
      </c>
    </row>
    <row r="29" spans="1:17">
      <c r="A29" s="52" t="s">
        <v>198</v>
      </c>
      <c r="B29" s="12">
        <f>'BSE SENSEX'!B29</f>
        <v>17287.310000000001</v>
      </c>
      <c r="C29" s="12">
        <f t="shared" si="9"/>
        <v>0.10501302699233726</v>
      </c>
      <c r="D29" s="14">
        <f>'CESC Ltd.'!B148</f>
        <v>493.95</v>
      </c>
      <c r="E29" s="12">
        <f t="shared" si="10"/>
        <v>0.19963570127504551</v>
      </c>
      <c r="F29" s="12">
        <f>GIPCL!B182</f>
        <v>99.45</v>
      </c>
      <c r="G29" s="12">
        <f t="shared" si="11"/>
        <v>0.10254988913525498</v>
      </c>
      <c r="H29" s="13">
        <f>'Neyveli Lignite'!B151</f>
        <v>155.69999999999999</v>
      </c>
      <c r="I29" s="12">
        <f t="shared" si="12"/>
        <v>0.29858215179316083</v>
      </c>
      <c r="J29" s="14">
        <f>GVK!B28</f>
        <v>44.95</v>
      </c>
      <c r="K29" s="12">
        <f t="shared" si="7"/>
        <v>0.1209476309226933</v>
      </c>
      <c r="L29" s="13">
        <f>NTPC!B43</f>
        <v>196.75</v>
      </c>
      <c r="M29" s="12">
        <f t="shared" si="4"/>
        <v>-1.2690355329949238E-3</v>
      </c>
      <c r="N29" s="14">
        <f>'JP Power Venture'!B38</f>
        <v>70.650000000000006</v>
      </c>
      <c r="O29" s="12">
        <f t="shared" si="5"/>
        <v>0.30712303422756726</v>
      </c>
      <c r="P29" s="13">
        <f>'Tata Power'!B209</f>
        <v>1392.3</v>
      </c>
      <c r="Q29" s="12">
        <f t="shared" si="8"/>
        <v>0.18807065449270402</v>
      </c>
    </row>
    <row r="30" spans="1:17">
      <c r="A30" s="52" t="s">
        <v>199</v>
      </c>
      <c r="B30" s="12">
        <f>'BSE SENSEX'!B30</f>
        <v>16415.57</v>
      </c>
      <c r="C30" s="12">
        <f t="shared" si="9"/>
        <v>-5.04265845871915E-2</v>
      </c>
      <c r="D30" s="14">
        <f>'CESC Ltd.'!B149</f>
        <v>488.95</v>
      </c>
      <c r="E30" s="12">
        <f t="shared" si="10"/>
        <v>-1.0122482032594393E-2</v>
      </c>
      <c r="F30" s="12">
        <f>GIPCL!B183</f>
        <v>99.05</v>
      </c>
      <c r="G30" s="12">
        <f t="shared" si="11"/>
        <v>-4.0221216691805495E-3</v>
      </c>
      <c r="H30" s="13">
        <f>'Neyveli Lignite'!B152</f>
        <v>142.6</v>
      </c>
      <c r="I30" s="12">
        <f t="shared" si="12"/>
        <v>-8.4136159280667921E-2</v>
      </c>
      <c r="J30" s="14">
        <f>GVK!B29</f>
        <v>47.75</v>
      </c>
      <c r="K30" s="12">
        <f t="shared" si="7"/>
        <v>6.2291434927697377E-2</v>
      </c>
      <c r="L30" s="13">
        <f>NTPC!B44</f>
        <v>172.25</v>
      </c>
      <c r="M30" s="12">
        <f t="shared" si="4"/>
        <v>-0.12452350698856417</v>
      </c>
      <c r="N30" s="14">
        <f>'JP Power Venture'!B39</f>
        <v>60.6</v>
      </c>
      <c r="O30" s="12">
        <f t="shared" si="5"/>
        <v>-0.14225053078556268</v>
      </c>
      <c r="P30" s="13">
        <f>'Tata Power'!B210</f>
        <v>1356.65</v>
      </c>
      <c r="Q30" s="12">
        <f t="shared" si="8"/>
        <v>-2.560511384040786E-2</v>
      </c>
    </row>
    <row r="31" spans="1:17">
      <c r="A31" s="52" t="s">
        <v>200</v>
      </c>
      <c r="B31" s="12">
        <f>'BSE SENSEX'!B31</f>
        <v>13461.6</v>
      </c>
      <c r="C31" s="12">
        <f t="shared" si="9"/>
        <v>-0.17994927986052262</v>
      </c>
      <c r="D31" s="14">
        <f>'CESC Ltd.'!B150</f>
        <v>392.2</v>
      </c>
      <c r="E31" s="12">
        <f t="shared" si="10"/>
        <v>-0.1978729931485837</v>
      </c>
      <c r="F31" s="12">
        <f>GIPCL!B184</f>
        <v>75.3</v>
      </c>
      <c r="G31" s="12">
        <f t="shared" si="11"/>
        <v>-0.23977788995456842</v>
      </c>
      <c r="H31" s="13">
        <f>'Neyveli Lignite'!B153</f>
        <v>106.8</v>
      </c>
      <c r="I31" s="12">
        <f t="shared" si="12"/>
        <v>-0.25105189340813461</v>
      </c>
      <c r="J31" s="14">
        <f>GVK!B30</f>
        <v>34.4</v>
      </c>
      <c r="K31" s="12">
        <f t="shared" si="7"/>
        <v>-0.27958115183246074</v>
      </c>
      <c r="L31" s="13">
        <f>NTPC!B45</f>
        <v>151.65</v>
      </c>
      <c r="M31" s="12">
        <f t="shared" si="4"/>
        <v>-0.11959361393323654</v>
      </c>
      <c r="N31" s="14">
        <f>'JP Power Venture'!B40</f>
        <v>43.4</v>
      </c>
      <c r="O31" s="12">
        <f t="shared" si="5"/>
        <v>-0.28382838283828388</v>
      </c>
      <c r="P31" s="13">
        <f>'Tata Power'!B211</f>
        <v>1053.25</v>
      </c>
      <c r="Q31" s="12">
        <f t="shared" si="8"/>
        <v>-0.22363911104559028</v>
      </c>
    </row>
    <row r="32" spans="1:17">
      <c r="A32" s="52" t="s">
        <v>201</v>
      </c>
      <c r="B32" s="12">
        <f>'BSE SENSEX'!B32</f>
        <v>14355.75</v>
      </c>
      <c r="C32" s="12">
        <f t="shared" si="9"/>
        <v>6.6422267783918673E-2</v>
      </c>
      <c r="D32" s="14">
        <f>'CESC Ltd.'!B151</f>
        <v>349.7</v>
      </c>
      <c r="E32" s="12">
        <f t="shared" si="10"/>
        <v>-0.10836308006119327</v>
      </c>
      <c r="F32" s="12">
        <f>GIPCL!B185</f>
        <v>79.75</v>
      </c>
      <c r="G32" s="12">
        <f t="shared" si="11"/>
        <v>5.9096945551128856E-2</v>
      </c>
      <c r="H32" s="13">
        <f>'Neyveli Lignite'!B154</f>
        <v>116.15</v>
      </c>
      <c r="I32" s="12">
        <f t="shared" si="12"/>
        <v>8.7546816479400838E-2</v>
      </c>
      <c r="J32" s="14">
        <f>GVK!B31</f>
        <v>39.4</v>
      </c>
      <c r="K32" s="12">
        <f t="shared" si="7"/>
        <v>0.14534883720930233</v>
      </c>
      <c r="L32" s="13">
        <f>NTPC!B46</f>
        <v>170.45</v>
      </c>
      <c r="M32" s="12">
        <f t="shared" si="4"/>
        <v>0.12396966699637312</v>
      </c>
      <c r="N32" s="14">
        <f>'JP Power Venture'!B41</f>
        <v>53.2</v>
      </c>
      <c r="O32" s="12">
        <f t="shared" si="5"/>
        <v>0.22580645161290333</v>
      </c>
      <c r="P32" s="13">
        <f>'Tata Power'!B212</f>
        <v>1160.0999999999999</v>
      </c>
      <c r="Q32" s="12">
        <f t="shared" si="8"/>
        <v>0.10144789935912643</v>
      </c>
    </row>
    <row r="33" spans="1:17">
      <c r="A33" s="52" t="s">
        <v>202</v>
      </c>
      <c r="B33" s="12">
        <f>'BSE SENSEX'!B33</f>
        <v>14564.53</v>
      </c>
      <c r="C33" s="12">
        <f t="shared" si="9"/>
        <v>1.4543301464569992E-2</v>
      </c>
      <c r="D33" s="14">
        <f>'CESC Ltd.'!B152</f>
        <v>334.4</v>
      </c>
      <c r="E33" s="12">
        <f t="shared" si="10"/>
        <v>-4.3751787246211073E-2</v>
      </c>
      <c r="F33" s="12">
        <f>GIPCL!B186</f>
        <v>79.3</v>
      </c>
      <c r="G33" s="12">
        <f t="shared" si="11"/>
        <v>-5.6426332288401614E-3</v>
      </c>
      <c r="H33" s="13">
        <f>'Neyveli Lignite'!B155</f>
        <v>114.1</v>
      </c>
      <c r="I33" s="12">
        <f t="shared" si="12"/>
        <v>-1.7649591046061223E-2</v>
      </c>
      <c r="J33" s="14">
        <f>GVK!B32</f>
        <v>39.65</v>
      </c>
      <c r="K33" s="12">
        <f t="shared" si="7"/>
        <v>6.3451776649746192E-3</v>
      </c>
      <c r="L33" s="13">
        <f>NTPC!B47</f>
        <v>175.2</v>
      </c>
      <c r="M33" s="12">
        <f t="shared" si="4"/>
        <v>2.7867409797594604E-2</v>
      </c>
      <c r="N33" s="14">
        <f>'JP Power Venture'!B42</f>
        <v>52.1</v>
      </c>
      <c r="O33" s="12">
        <f t="shared" si="5"/>
        <v>-2.0676691729323335E-2</v>
      </c>
      <c r="P33" s="13">
        <f>'Tata Power'!B213</f>
        <v>1051</v>
      </c>
      <c r="Q33" s="12">
        <f t="shared" si="8"/>
        <v>-9.4043616929574969E-2</v>
      </c>
    </row>
    <row r="34" spans="1:17">
      <c r="A34" s="52" t="s">
        <v>203</v>
      </c>
      <c r="B34" s="12">
        <f>'BSE SENSEX'!B34</f>
        <v>12860.43</v>
      </c>
      <c r="C34" s="12">
        <f t="shared" si="9"/>
        <v>-0.11700343231123835</v>
      </c>
      <c r="D34" s="14">
        <f>'CESC Ltd.'!B153</f>
        <v>279.45</v>
      </c>
      <c r="E34" s="12">
        <f t="shared" si="10"/>
        <v>-0.16432416267942582</v>
      </c>
      <c r="F34" s="12">
        <f>GIPCL!B187</f>
        <v>59.6</v>
      </c>
      <c r="G34" s="12">
        <f t="shared" si="11"/>
        <v>-0.24842370744010084</v>
      </c>
      <c r="H34" s="13">
        <f>'Neyveli Lignite'!B156</f>
        <v>84.35</v>
      </c>
      <c r="I34" s="12">
        <f t="shared" si="12"/>
        <v>-0.2607361963190184</v>
      </c>
      <c r="J34" s="14">
        <f>GVK!B33</f>
        <v>26.5</v>
      </c>
      <c r="K34" s="12">
        <f t="shared" si="7"/>
        <v>-0.33165195460277425</v>
      </c>
      <c r="L34" s="13">
        <f>NTPC!B48</f>
        <v>171.75</v>
      </c>
      <c r="M34" s="12">
        <f t="shared" si="4"/>
        <v>-1.9691780821917745E-2</v>
      </c>
      <c r="N34" s="14">
        <f>'JP Power Venture'!B43</f>
        <v>41.75</v>
      </c>
      <c r="O34" s="12">
        <f t="shared" si="5"/>
        <v>-0.19865642994241844</v>
      </c>
      <c r="P34" s="13">
        <f>'Tata Power'!B214</f>
        <v>906.05</v>
      </c>
      <c r="Q34" s="12">
        <f t="shared" si="8"/>
        <v>-0.13791627021883923</v>
      </c>
    </row>
    <row r="35" spans="1:17">
      <c r="A35" s="52" t="s">
        <v>204</v>
      </c>
      <c r="B35" s="12">
        <f>'BSE SENSEX'!B35</f>
        <v>9788.06</v>
      </c>
      <c r="C35" s="12">
        <f t="shared" si="9"/>
        <v>-0.23890103208057589</v>
      </c>
      <c r="D35" s="14">
        <f>'CESC Ltd.'!B154</f>
        <v>201.9</v>
      </c>
      <c r="E35" s="12">
        <f t="shared" si="10"/>
        <v>-0.27750939345142239</v>
      </c>
      <c r="F35" s="12">
        <f>GIPCL!B188</f>
        <v>41.85</v>
      </c>
      <c r="G35" s="12">
        <f t="shared" si="11"/>
        <v>-0.29781879194630873</v>
      </c>
      <c r="H35" s="13">
        <f>'Neyveli Lignite'!B157</f>
        <v>54.25</v>
      </c>
      <c r="I35" s="12">
        <f t="shared" si="12"/>
        <v>-0.3568464730290456</v>
      </c>
      <c r="J35" s="14">
        <f>GVK!B34</f>
        <v>11</v>
      </c>
      <c r="K35" s="12">
        <f t="shared" si="7"/>
        <v>-0.58490566037735847</v>
      </c>
      <c r="L35" s="13">
        <f>NTPC!B49</f>
        <v>140.55000000000001</v>
      </c>
      <c r="M35" s="12">
        <f t="shared" si="4"/>
        <v>-0.18165938864628814</v>
      </c>
      <c r="N35" s="14">
        <f>'JP Power Venture'!B44</f>
        <v>27.5</v>
      </c>
      <c r="O35" s="12">
        <f t="shared" si="5"/>
        <v>-0.3413173652694611</v>
      </c>
      <c r="P35" s="13">
        <f>'Tata Power'!B215</f>
        <v>689.65</v>
      </c>
      <c r="Q35" s="12">
        <f t="shared" si="8"/>
        <v>-0.23883891617460404</v>
      </c>
    </row>
    <row r="36" spans="1:17">
      <c r="A36" s="52" t="s">
        <v>205</v>
      </c>
      <c r="B36" s="12">
        <f>'BSE SENSEX'!B36</f>
        <v>9092.7199999999993</v>
      </c>
      <c r="C36" s="12">
        <f t="shared" si="9"/>
        <v>-7.1039613570002658E-2</v>
      </c>
      <c r="D36" s="14">
        <f>'CESC Ltd.'!B155</f>
        <v>197.45</v>
      </c>
      <c r="E36" s="12">
        <f t="shared" si="10"/>
        <v>-2.2040614165428515E-2</v>
      </c>
      <c r="F36" s="12">
        <f>GIPCL!B189</f>
        <v>38.25</v>
      </c>
      <c r="G36" s="12">
        <f t="shared" si="11"/>
        <v>-8.6021505376344121E-2</v>
      </c>
      <c r="H36" s="13">
        <f>'Neyveli Lignite'!B158</f>
        <v>48.75</v>
      </c>
      <c r="I36" s="12">
        <f t="shared" si="12"/>
        <v>-0.10138248847926268</v>
      </c>
      <c r="J36" s="14">
        <f>GVK!B35</f>
        <v>16.559999999999999</v>
      </c>
      <c r="K36" s="12">
        <f t="shared" si="7"/>
        <v>0.50545454545454538</v>
      </c>
      <c r="L36" s="13">
        <f>NTPC!B50</f>
        <v>159.6</v>
      </c>
      <c r="M36" s="12">
        <f t="shared" si="4"/>
        <v>0.13553895410885791</v>
      </c>
      <c r="N36" s="14">
        <f>'JP Power Venture'!B45</f>
        <v>26.35</v>
      </c>
      <c r="O36" s="12">
        <f t="shared" si="5"/>
        <v>-4.1818181818181768E-2</v>
      </c>
      <c r="P36" s="13">
        <f>'Tata Power'!B216</f>
        <v>669.15</v>
      </c>
      <c r="Q36" s="12">
        <f t="shared" si="8"/>
        <v>-2.9725222939172045E-2</v>
      </c>
    </row>
    <row r="37" spans="1:17">
      <c r="A37" s="52" t="s">
        <v>206</v>
      </c>
      <c r="B37" s="12">
        <f>'BSE SENSEX'!B37</f>
        <v>9647.31</v>
      </c>
      <c r="C37" s="12">
        <f t="shared" si="9"/>
        <v>6.0992750244151385E-2</v>
      </c>
      <c r="D37" s="14">
        <f>'CESC Ltd.'!B156</f>
        <v>238.05</v>
      </c>
      <c r="E37" s="12">
        <f t="shared" si="10"/>
        <v>0.20562167637376563</v>
      </c>
      <c r="F37" s="12">
        <f>GIPCL!B190</f>
        <v>45.5</v>
      </c>
      <c r="G37" s="12">
        <f t="shared" si="11"/>
        <v>0.18954248366013071</v>
      </c>
      <c r="H37" s="13">
        <f>'Neyveli Lignite'!B159</f>
        <v>66.3</v>
      </c>
      <c r="I37" s="12">
        <f t="shared" si="12"/>
        <v>0.35999999999999993</v>
      </c>
      <c r="J37" s="14">
        <f>GVK!B36</f>
        <v>22.25</v>
      </c>
      <c r="K37" s="12">
        <f t="shared" si="7"/>
        <v>0.3435990338164252</v>
      </c>
      <c r="L37" s="13">
        <f>NTPC!B51</f>
        <v>181</v>
      </c>
      <c r="M37" s="12">
        <f t="shared" si="4"/>
        <v>0.1340852130325815</v>
      </c>
      <c r="N37" s="14">
        <f>'JP Power Venture'!B46</f>
        <v>30.85</v>
      </c>
      <c r="O37" s="12">
        <f t="shared" si="5"/>
        <v>0.17077798861480076</v>
      </c>
      <c r="P37" s="13">
        <f>'Tata Power'!B217</f>
        <v>748.35</v>
      </c>
      <c r="Q37" s="12">
        <f t="shared" si="8"/>
        <v>0.11835911230665777</v>
      </c>
    </row>
    <row r="38" spans="1:17">
      <c r="A38" s="52" t="s">
        <v>207</v>
      </c>
      <c r="B38" s="12">
        <f>'BSE SENSEX'!B38</f>
        <v>9424.24</v>
      </c>
      <c r="C38" s="12">
        <f t="shared" si="9"/>
        <v>-2.312250772495128E-2</v>
      </c>
      <c r="D38" s="14">
        <f>'CESC Ltd.'!B157</f>
        <v>230.85</v>
      </c>
      <c r="E38" s="12">
        <f t="shared" si="10"/>
        <v>-3.0245746691871526E-2</v>
      </c>
      <c r="F38" s="12">
        <f>GIPCL!B191</f>
        <v>50.25</v>
      </c>
      <c r="G38" s="12">
        <f t="shared" si="11"/>
        <v>0.1043956043956044</v>
      </c>
      <c r="H38" s="13">
        <f>'Neyveli Lignite'!B160</f>
        <v>80.05</v>
      </c>
      <c r="I38" s="12">
        <f t="shared" si="12"/>
        <v>0.20739064856711917</v>
      </c>
      <c r="J38" s="14">
        <f>GVK!B37</f>
        <v>18.8</v>
      </c>
      <c r="K38" s="12">
        <f t="shared" si="7"/>
        <v>-0.15505617977528086</v>
      </c>
      <c r="L38" s="13">
        <f>NTPC!B52</f>
        <v>189.5</v>
      </c>
      <c r="M38" s="12">
        <f t="shared" si="4"/>
        <v>4.6961325966850827E-2</v>
      </c>
      <c r="N38" s="14">
        <f>'JP Power Venture'!B47</f>
        <v>30.9</v>
      </c>
      <c r="O38" s="12">
        <f t="shared" si="5"/>
        <v>1.6207455429496647E-3</v>
      </c>
      <c r="P38" s="13">
        <f>'Tata Power'!B218</f>
        <v>761.45</v>
      </c>
      <c r="Q38" s="12">
        <f t="shared" si="8"/>
        <v>1.7505178058395167E-2</v>
      </c>
    </row>
    <row r="39" spans="1:17">
      <c r="A39" s="52" t="s">
        <v>208</v>
      </c>
      <c r="B39" s="12">
        <f>'BSE SENSEX'!B39</f>
        <v>8891.61</v>
      </c>
      <c r="C39" s="12">
        <f t="shared" si="9"/>
        <v>-5.6517024184443439E-2</v>
      </c>
      <c r="D39" s="14">
        <f>'CESC Ltd.'!B158</f>
        <v>207.5</v>
      </c>
      <c r="E39" s="12">
        <f t="shared" si="10"/>
        <v>-0.10114793155728825</v>
      </c>
      <c r="F39" s="12">
        <f>GIPCL!B192</f>
        <v>42.75</v>
      </c>
      <c r="G39" s="12">
        <f t="shared" si="11"/>
        <v>-0.14925373134328357</v>
      </c>
      <c r="H39" s="13">
        <f>'Neyveli Lignite'!B161</f>
        <v>71.95</v>
      </c>
      <c r="I39" s="12">
        <f t="shared" si="12"/>
        <v>-0.10118675827607738</v>
      </c>
      <c r="J39" s="14">
        <f>GVK!B38</f>
        <v>20.05</v>
      </c>
      <c r="K39" s="12">
        <f t="shared" si="7"/>
        <v>6.6489361702127658E-2</v>
      </c>
      <c r="L39" s="13">
        <f>NTPC!B53</f>
        <v>184.2</v>
      </c>
      <c r="M39" s="12">
        <f t="shared" si="4"/>
        <v>-2.7968337730870773E-2</v>
      </c>
      <c r="N39" s="14">
        <f>'JP Power Venture'!B48</f>
        <v>27.5</v>
      </c>
      <c r="O39" s="12">
        <f t="shared" si="5"/>
        <v>-0.11003236245954688</v>
      </c>
      <c r="P39" s="13">
        <f>'Tata Power'!B219</f>
        <v>726.4</v>
      </c>
      <c r="Q39" s="12">
        <f t="shared" si="8"/>
        <v>-4.6030599514085058E-2</v>
      </c>
    </row>
    <row r="40" spans="1:17">
      <c r="A40" s="52" t="s">
        <v>209</v>
      </c>
      <c r="B40" s="12">
        <f>'BSE SENSEX'!B40</f>
        <v>9708.5</v>
      </c>
      <c r="C40" s="12">
        <f t="shared" si="9"/>
        <v>9.1872000683790603E-2</v>
      </c>
      <c r="D40" s="14">
        <f>'CESC Ltd.'!B159</f>
        <v>210.15</v>
      </c>
      <c r="E40" s="12">
        <f t="shared" si="10"/>
        <v>1.2771084337349425E-2</v>
      </c>
      <c r="F40" s="12">
        <f>GIPCL!B193</f>
        <v>46.7</v>
      </c>
      <c r="G40" s="12">
        <f t="shared" si="11"/>
        <v>9.239766081871352E-2</v>
      </c>
      <c r="H40" s="13">
        <f>'Neyveli Lignite'!B162</f>
        <v>83.75</v>
      </c>
      <c r="I40" s="12">
        <f t="shared" si="12"/>
        <v>0.1640027797081306</v>
      </c>
      <c r="J40" s="14">
        <f>GVK!B39</f>
        <v>23.35</v>
      </c>
      <c r="K40" s="12">
        <f t="shared" si="7"/>
        <v>0.16458852867830426</v>
      </c>
      <c r="L40" s="13">
        <f>NTPC!B54</f>
        <v>180.2</v>
      </c>
      <c r="M40" s="12">
        <f t="shared" si="4"/>
        <v>-2.171552660152009E-2</v>
      </c>
      <c r="N40" s="14">
        <f>'JP Power Venture'!B49</f>
        <v>29.15</v>
      </c>
      <c r="O40" s="12">
        <f t="shared" si="5"/>
        <v>5.9999999999999949E-2</v>
      </c>
      <c r="P40" s="13">
        <f>'Tata Power'!B220</f>
        <v>765.3</v>
      </c>
      <c r="Q40" s="12">
        <f t="shared" si="8"/>
        <v>5.3551762114537417E-2</v>
      </c>
    </row>
    <row r="41" spans="1:17">
      <c r="A41" s="52" t="s">
        <v>210</v>
      </c>
      <c r="B41" s="12">
        <f>'BSE SENSEX'!B41</f>
        <v>11403.25</v>
      </c>
      <c r="C41" s="12">
        <f t="shared" si="9"/>
        <v>0.17456352680640674</v>
      </c>
      <c r="D41" s="14">
        <f>'CESC Ltd.'!B160</f>
        <v>233.3</v>
      </c>
      <c r="E41" s="12">
        <f t="shared" si="10"/>
        <v>0.1101594099452772</v>
      </c>
      <c r="F41" s="12">
        <f>GIPCL!B194</f>
        <v>60.15</v>
      </c>
      <c r="G41" s="12">
        <f t="shared" si="11"/>
        <v>0.2880085653104924</v>
      </c>
      <c r="H41" s="13">
        <f>'Neyveli Lignite'!B163</f>
        <v>88.6</v>
      </c>
      <c r="I41" s="12">
        <f t="shared" si="12"/>
        <v>5.7910447761193959E-2</v>
      </c>
      <c r="J41" s="14">
        <f>GVK!B40</f>
        <v>27.95</v>
      </c>
      <c r="K41" s="12">
        <f t="shared" si="7"/>
        <v>0.19700214132762303</v>
      </c>
      <c r="L41" s="13">
        <f>NTPC!B55</f>
        <v>190.15</v>
      </c>
      <c r="M41" s="12">
        <f t="shared" si="4"/>
        <v>5.5216426193118853E-2</v>
      </c>
      <c r="N41" s="14">
        <f>'JP Power Venture'!B50</f>
        <v>38.25</v>
      </c>
      <c r="O41" s="12">
        <f t="shared" si="5"/>
        <v>0.31217838765008582</v>
      </c>
      <c r="P41" s="13">
        <f>'Tata Power'!B221</f>
        <v>893.95</v>
      </c>
      <c r="Q41" s="12">
        <f t="shared" si="8"/>
        <v>0.16810401149875878</v>
      </c>
    </row>
    <row r="42" spans="1:17">
      <c r="A42" s="52" t="s">
        <v>211</v>
      </c>
      <c r="B42" s="12">
        <f>'BSE SENSEX'!B42</f>
        <v>14625.25</v>
      </c>
      <c r="C42" s="12">
        <f t="shared" si="9"/>
        <v>0.28255102711946156</v>
      </c>
      <c r="D42" s="14">
        <f>'CESC Ltd.'!B161</f>
        <v>349.95</v>
      </c>
      <c r="E42" s="12">
        <f t="shared" si="10"/>
        <v>0.49999999999999989</v>
      </c>
      <c r="F42" s="12">
        <f>GIPCL!B195</f>
        <v>84.6</v>
      </c>
      <c r="G42" s="12">
        <f t="shared" si="11"/>
        <v>0.40648379052369071</v>
      </c>
      <c r="H42" s="13">
        <f>'Neyveli Lignite'!B164</f>
        <v>139.35</v>
      </c>
      <c r="I42" s="12">
        <f t="shared" si="12"/>
        <v>0.57279909706546284</v>
      </c>
      <c r="J42" s="14">
        <f>GVK!B41</f>
        <v>45.65</v>
      </c>
      <c r="K42" s="12">
        <f t="shared" si="7"/>
        <v>0.63327370304114494</v>
      </c>
      <c r="L42" s="13">
        <f>NTPC!B56</f>
        <v>215.45</v>
      </c>
      <c r="M42" s="12">
        <f t="shared" si="4"/>
        <v>0.13305285301078087</v>
      </c>
      <c r="N42" s="14">
        <f>'JP Power Venture'!B51</f>
        <v>70.150000000000006</v>
      </c>
      <c r="O42" s="12">
        <f t="shared" si="5"/>
        <v>0.83398692810457531</v>
      </c>
      <c r="P42" s="13">
        <f>'Tata Power'!B222</f>
        <v>1070.3</v>
      </c>
      <c r="Q42" s="12">
        <f t="shared" si="8"/>
        <v>0.1972705408579897</v>
      </c>
    </row>
    <row r="43" spans="1:17">
      <c r="A43" s="52" t="s">
        <v>212</v>
      </c>
      <c r="B43" s="12">
        <f>'BSE SENSEX'!B43</f>
        <v>14493.84</v>
      </c>
      <c r="C43" s="12">
        <f t="shared" si="9"/>
        <v>-8.9851455530674598E-3</v>
      </c>
      <c r="D43" s="14">
        <f>'CESC Ltd.'!B162</f>
        <v>276</v>
      </c>
      <c r="E43" s="12">
        <f t="shared" si="10"/>
        <v>-0.21131590227175309</v>
      </c>
      <c r="F43" s="12">
        <f>GIPCL!B196</f>
        <v>79.150000000000006</v>
      </c>
      <c r="G43" s="12">
        <f t="shared" si="11"/>
        <v>-6.4420803782505781E-2</v>
      </c>
      <c r="H43" s="13">
        <f>'Neyveli Lignite'!B165</f>
        <v>121.2</v>
      </c>
      <c r="I43" s="12">
        <f t="shared" si="12"/>
        <v>-0.13024757804090414</v>
      </c>
      <c r="J43" s="14">
        <f>GVK!B42</f>
        <v>40.6</v>
      </c>
      <c r="K43" s="12">
        <f t="shared" si="7"/>
        <v>-0.1106243154435925</v>
      </c>
      <c r="L43" s="13">
        <f>NTPC!B57</f>
        <v>195.05</v>
      </c>
      <c r="M43" s="12">
        <f t="shared" si="4"/>
        <v>-9.4685541889069288E-2</v>
      </c>
      <c r="N43" s="14">
        <f>'JP Power Venture'!B52</f>
        <v>89.85</v>
      </c>
      <c r="O43" s="12">
        <f t="shared" si="5"/>
        <v>0.28082679971489649</v>
      </c>
      <c r="P43" s="13">
        <f>'Tata Power'!B223</f>
        <v>1149.7</v>
      </c>
      <c r="Q43" s="12">
        <f t="shared" si="8"/>
        <v>7.4184807997757729E-2</v>
      </c>
    </row>
    <row r="44" spans="1:17">
      <c r="A44" s="52" t="s">
        <v>213</v>
      </c>
      <c r="B44" s="12">
        <f>'BSE SENSEX'!B44</f>
        <v>15670.31</v>
      </c>
      <c r="C44" s="12">
        <f t="shared" si="9"/>
        <v>8.117034547090346E-2</v>
      </c>
      <c r="D44" s="14">
        <f>'CESC Ltd.'!B163</f>
        <v>313.64999999999998</v>
      </c>
      <c r="E44" s="12">
        <f t="shared" si="10"/>
        <v>0.13641304347826078</v>
      </c>
      <c r="F44" s="12">
        <f>GIPCL!B197</f>
        <v>90.4</v>
      </c>
      <c r="G44" s="12">
        <f t="shared" si="11"/>
        <v>0.14213518635502209</v>
      </c>
      <c r="H44" s="13">
        <f>'Neyveli Lignite'!B166</f>
        <v>137.30000000000001</v>
      </c>
      <c r="I44" s="12">
        <f t="shared" si="12"/>
        <v>0.13283828382838292</v>
      </c>
      <c r="J44" s="14">
        <f>GVK!B43</f>
        <v>43.4</v>
      </c>
      <c r="K44" s="12">
        <f t="shared" si="7"/>
        <v>6.896551724137924E-2</v>
      </c>
      <c r="L44" s="13">
        <f>NTPC!B58</f>
        <v>215.6</v>
      </c>
      <c r="M44" s="12">
        <f t="shared" si="4"/>
        <v>0.10535760061522677</v>
      </c>
      <c r="N44" s="14">
        <f>'JP Power Venture'!B53</f>
        <v>82.65</v>
      </c>
      <c r="O44" s="12">
        <f t="shared" si="5"/>
        <v>-8.0133555926544114E-2</v>
      </c>
      <c r="P44" s="13">
        <f>'Tata Power'!B224</f>
        <v>1302.05</v>
      </c>
      <c r="Q44" s="12">
        <f t="shared" si="8"/>
        <v>0.13251282943376524</v>
      </c>
    </row>
    <row r="45" spans="1:17">
      <c r="A45" s="52" t="s">
        <v>214</v>
      </c>
      <c r="B45" s="12">
        <f>'BSE SENSEX'!B45</f>
        <v>15666.64</v>
      </c>
      <c r="C45" s="12">
        <f t="shared" si="9"/>
        <v>-2.3420085499266274E-4</v>
      </c>
      <c r="D45" s="14">
        <f>'CESC Ltd.'!B164</f>
        <v>370.25</v>
      </c>
      <c r="E45" s="12">
        <f t="shared" si="10"/>
        <v>0.18045592220628098</v>
      </c>
      <c r="F45" s="12">
        <f>GIPCL!B198</f>
        <v>120.4</v>
      </c>
      <c r="G45" s="12">
        <f t="shared" si="11"/>
        <v>0.33185840707964598</v>
      </c>
      <c r="H45" s="13">
        <f>'Neyveli Lignite'!B167</f>
        <v>130.35</v>
      </c>
      <c r="I45" s="12">
        <f t="shared" si="12"/>
        <v>-5.0619082301529617E-2</v>
      </c>
      <c r="J45" s="14">
        <f>GVK!B44</f>
        <v>48.1</v>
      </c>
      <c r="K45" s="12">
        <f t="shared" si="7"/>
        <v>0.10829493087557611</v>
      </c>
      <c r="L45" s="13">
        <f>NTPC!B59</f>
        <v>212.65</v>
      </c>
      <c r="M45" s="12">
        <f t="shared" si="4"/>
        <v>-1.3682745825602916E-2</v>
      </c>
      <c r="N45" s="14">
        <f>'JP Power Venture'!B54</f>
        <v>84.9</v>
      </c>
      <c r="O45" s="12">
        <f t="shared" si="5"/>
        <v>2.7223230490018149E-2</v>
      </c>
      <c r="P45" s="13">
        <f>'Tata Power'!B225</f>
        <v>1308.8</v>
      </c>
      <c r="Q45" s="12">
        <f t="shared" si="8"/>
        <v>5.1841327137974735E-3</v>
      </c>
    </row>
    <row r="46" spans="1:17">
      <c r="A46" s="52" t="s">
        <v>215</v>
      </c>
      <c r="B46" s="12">
        <f>'BSE SENSEX'!B46</f>
        <v>17126.84</v>
      </c>
      <c r="C46" s="12">
        <f t="shared" si="9"/>
        <v>9.3204413964959987E-2</v>
      </c>
      <c r="D46" s="14">
        <f>'CESC Ltd.'!B165</f>
        <v>389.25</v>
      </c>
      <c r="E46" s="12">
        <f t="shared" si="10"/>
        <v>5.1316677920324107E-2</v>
      </c>
      <c r="F46" s="12">
        <f>GIPCL!B199</f>
        <v>113.75</v>
      </c>
      <c r="G46" s="12">
        <f t="shared" si="11"/>
        <v>-5.5232558139534926E-2</v>
      </c>
      <c r="H46" s="13">
        <f>'Neyveli Lignite'!B168</f>
        <v>133.65</v>
      </c>
      <c r="I46" s="12">
        <f t="shared" si="12"/>
        <v>2.5316455696202621E-2</v>
      </c>
      <c r="J46" s="14">
        <f>GVK!B45</f>
        <v>46.45</v>
      </c>
      <c r="K46" s="12">
        <f t="shared" si="7"/>
        <v>-3.4303534303534271E-2</v>
      </c>
      <c r="L46" s="13">
        <f>NTPC!B60</f>
        <v>213.7</v>
      </c>
      <c r="M46" s="12">
        <f t="shared" si="4"/>
        <v>4.937691041617601E-3</v>
      </c>
      <c r="N46" s="14">
        <f>'JP Power Venture'!B55</f>
        <v>82.55</v>
      </c>
      <c r="O46" s="12">
        <f t="shared" si="5"/>
        <v>-2.767962308598361E-2</v>
      </c>
      <c r="P46" s="13">
        <f>'Tata Power'!B226</f>
        <v>1319.45</v>
      </c>
      <c r="Q46" s="12">
        <f t="shared" si="8"/>
        <v>8.1372249388753752E-3</v>
      </c>
    </row>
    <row r="47" spans="1:17">
      <c r="A47" s="52" t="s">
        <v>216</v>
      </c>
      <c r="B47" s="12">
        <f>'BSE SENSEX'!B47</f>
        <v>15896.28</v>
      </c>
      <c r="C47" s="12">
        <f t="shared" si="9"/>
        <v>-7.1849798328237985E-2</v>
      </c>
      <c r="D47" s="14">
        <f>'CESC Ltd.'!B166</f>
        <v>371.05</v>
      </c>
      <c r="E47" s="12">
        <f t="shared" si="10"/>
        <v>-4.6756583172768117E-2</v>
      </c>
      <c r="F47" s="12">
        <f>GIPCL!B200</f>
        <v>108.5</v>
      </c>
      <c r="G47" s="12">
        <f t="shared" si="11"/>
        <v>-4.6153846153846156E-2</v>
      </c>
      <c r="H47" s="13">
        <f>'Neyveli Lignite'!B169</f>
        <v>129.4</v>
      </c>
      <c r="I47" s="12">
        <f t="shared" si="12"/>
        <v>-3.1799476243920689E-2</v>
      </c>
      <c r="J47" s="14">
        <f>GVK!B46</f>
        <v>44.45</v>
      </c>
      <c r="K47" s="12">
        <f t="shared" si="7"/>
        <v>-4.3057050592034442E-2</v>
      </c>
      <c r="L47" s="13">
        <f>NTPC!B61</f>
        <v>211.4</v>
      </c>
      <c r="M47" s="12">
        <f t="shared" si="4"/>
        <v>-1.0762751520823505E-2</v>
      </c>
      <c r="N47" s="14">
        <f>'JP Power Venture'!B56</f>
        <v>63.1</v>
      </c>
      <c r="O47" s="12">
        <f t="shared" si="5"/>
        <v>-0.2356147789218655</v>
      </c>
      <c r="P47" s="13">
        <f>'Tata Power'!B227</f>
        <v>1343.2</v>
      </c>
      <c r="Q47" s="12">
        <f t="shared" si="8"/>
        <v>1.7999924210845428E-2</v>
      </c>
    </row>
    <row r="48" spans="1:17">
      <c r="A48" s="52" t="s">
        <v>217</v>
      </c>
      <c r="B48" s="12">
        <f>'BSE SENSEX'!B48</f>
        <v>16926.22</v>
      </c>
      <c r="C48" s="12">
        <f t="shared" si="9"/>
        <v>6.4791259338662907E-2</v>
      </c>
      <c r="D48" s="14">
        <f>'CESC Ltd.'!B167</f>
        <v>387.45</v>
      </c>
      <c r="E48" s="12">
        <f t="shared" si="10"/>
        <v>4.4198895027624245E-2</v>
      </c>
      <c r="F48" s="12">
        <f>GIPCL!B201</f>
        <v>118.75</v>
      </c>
      <c r="G48" s="12">
        <f t="shared" si="11"/>
        <v>9.4470046082949302E-2</v>
      </c>
      <c r="H48" s="13">
        <f>'Neyveli Lignite'!B170</f>
        <v>150.75</v>
      </c>
      <c r="I48" s="12">
        <f t="shared" si="12"/>
        <v>0.16499227202472946</v>
      </c>
      <c r="J48" s="14">
        <f>GVK!B47</f>
        <v>50.9</v>
      </c>
      <c r="K48" s="12">
        <f t="shared" si="7"/>
        <v>0.14510686164229461</v>
      </c>
      <c r="L48" s="13">
        <f>NTPC!B62</f>
        <v>209.75</v>
      </c>
      <c r="M48" s="12">
        <f t="shared" si="4"/>
        <v>-7.805108798486309E-3</v>
      </c>
      <c r="N48" s="14">
        <f>'JP Power Venture'!B57</f>
        <v>71.349999999999994</v>
      </c>
      <c r="O48" s="12">
        <f t="shared" si="5"/>
        <v>0.13074484944532477</v>
      </c>
      <c r="P48" s="13">
        <f>'Tata Power'!B228</f>
        <v>1348.95</v>
      </c>
      <c r="Q48" s="12">
        <f t="shared" si="8"/>
        <v>4.2808219178082189E-3</v>
      </c>
    </row>
    <row r="49" spans="1:17">
      <c r="A49" s="52" t="s">
        <v>218</v>
      </c>
      <c r="B49" s="12">
        <f>'BSE SENSEX'!B49</f>
        <v>17464.810000000001</v>
      </c>
      <c r="C49" s="12">
        <f t="shared" si="9"/>
        <v>3.1819862910915736E-2</v>
      </c>
      <c r="D49" s="14">
        <f>'CESC Ltd.'!B168</f>
        <v>386.55</v>
      </c>
      <c r="E49" s="12">
        <f t="shared" si="10"/>
        <v>-2.3228803716608009E-3</v>
      </c>
      <c r="F49" s="12">
        <f>GIPCL!B202</f>
        <v>117.9</v>
      </c>
      <c r="G49" s="12">
        <f t="shared" si="11"/>
        <v>-7.1578947368420576E-3</v>
      </c>
      <c r="H49" s="13">
        <f>'Neyveli Lignite'!B171</f>
        <v>153</v>
      </c>
      <c r="I49" s="12">
        <f t="shared" si="12"/>
        <v>1.4925373134328358E-2</v>
      </c>
      <c r="J49" s="14">
        <f>GVK!B48</f>
        <v>46.55</v>
      </c>
      <c r="K49" s="12">
        <f t="shared" si="7"/>
        <v>-8.5461689587426351E-2</v>
      </c>
      <c r="L49" s="13">
        <f>NTPC!B63</f>
        <v>235.7</v>
      </c>
      <c r="M49" s="12">
        <f t="shared" si="4"/>
        <v>0.12371871275327766</v>
      </c>
      <c r="N49" s="14">
        <f>'JP Power Venture'!B58</f>
        <v>73.55</v>
      </c>
      <c r="O49" s="12">
        <f t="shared" si="5"/>
        <v>3.0833917309039987E-2</v>
      </c>
      <c r="P49" s="13">
        <f>'Tata Power'!B229</f>
        <v>1377.95</v>
      </c>
      <c r="Q49" s="12">
        <f t="shared" si="8"/>
        <v>2.1498202305496868E-2</v>
      </c>
    </row>
    <row r="50" spans="1:17">
      <c r="F50" s="35"/>
      <c r="G50" s="35"/>
    </row>
    <row r="51" spans="1:17" hidden="1">
      <c r="A51" s="88"/>
      <c r="B51" s="13">
        <v>11</v>
      </c>
      <c r="C51" s="90" t="e">
        <f>AVERAGE(G51,I51,K51,M51,O51,Q51,#REF!)</f>
        <v>#REF!</v>
      </c>
      <c r="D51" s="90"/>
      <c r="E51" s="90"/>
      <c r="F51" s="13"/>
      <c r="G51" s="14" t="e">
        <f>COVAR(#REF!,E$2:E$49)/VAR(#REF!)</f>
        <v>#REF!</v>
      </c>
      <c r="H51" s="12"/>
      <c r="I51" s="14" t="e">
        <f>COVAR(#REF!,G$2:G$49)/VAR(#REF!)</f>
        <v>#REF!</v>
      </c>
      <c r="J51" s="13"/>
      <c r="K51" s="14" t="e">
        <f>COVAR(#REF!,I$2:I$49)/VAR(#REF!)</f>
        <v>#REF!</v>
      </c>
      <c r="L51" s="13"/>
      <c r="M51" s="14" t="e">
        <f>COVAR(#REF!,K$2:K$49)/VAR(#REF!)</f>
        <v>#REF!</v>
      </c>
      <c r="N51" s="13"/>
      <c r="O51" s="14" t="e">
        <f>COVAR(#REF!,M$2:M$49)/VAR(#REF!)</f>
        <v>#REF!</v>
      </c>
      <c r="P51" s="13"/>
      <c r="Q51" s="14" t="e">
        <f>COVAR(#REF!,O$2:O$49)/VAR(#REF!)</f>
        <v>#REF!</v>
      </c>
    </row>
    <row r="52" spans="1:17" hidden="1">
      <c r="A52" s="88"/>
      <c r="B52" s="13">
        <v>12</v>
      </c>
      <c r="C52" s="90" t="e">
        <f>AVERAGE(G52,I52,K52,M52,O52,Q52,#REF!)</f>
        <v>#REF!</v>
      </c>
      <c r="D52" s="90"/>
      <c r="E52" s="90"/>
      <c r="F52" s="13"/>
      <c r="G52" s="14" t="e">
        <f>COVAR(#REF!,E$2:E$49)/VAR(#REF!)</f>
        <v>#REF!</v>
      </c>
      <c r="H52" s="12"/>
      <c r="I52" s="14" t="e">
        <f>COVAR(#REF!,G$2:G$49)/VAR(#REF!)</f>
        <v>#REF!</v>
      </c>
      <c r="J52" s="13"/>
      <c r="K52" s="14" t="e">
        <f>COVAR(#REF!,I$2:I$49)/VAR(#REF!)</f>
        <v>#REF!</v>
      </c>
      <c r="L52" s="13"/>
      <c r="M52" s="14" t="e">
        <f>COVAR(#REF!,K$2:K$49)/VAR(#REF!)</f>
        <v>#REF!</v>
      </c>
      <c r="N52" s="13"/>
      <c r="O52" s="14" t="e">
        <f>COVAR(#REF!,M$2:M$49)/VAR(#REF!)</f>
        <v>#REF!</v>
      </c>
      <c r="P52" s="13"/>
      <c r="Q52" s="14" t="e">
        <f>COVAR(#REF!,O$2:O$49)/VAR(#REF!)</f>
        <v>#REF!</v>
      </c>
    </row>
    <row r="53" spans="1:17" hidden="1">
      <c r="A53" s="88"/>
      <c r="B53" s="13">
        <v>13</v>
      </c>
      <c r="C53" s="90" t="e">
        <f>AVERAGE(G53,I53,K53,M53,O53,Q53,#REF!)</f>
        <v>#REF!</v>
      </c>
      <c r="D53" s="90"/>
      <c r="E53" s="90"/>
      <c r="F53" s="13"/>
      <c r="G53" s="14" t="e">
        <f>COVAR(#REF!,E$2:E$49)/VAR(#REF!)</f>
        <v>#REF!</v>
      </c>
      <c r="H53" s="12"/>
      <c r="I53" s="14" t="e">
        <f>COVAR(#REF!,G$2:G$49)/VAR(#REF!)</f>
        <v>#REF!</v>
      </c>
      <c r="J53" s="13"/>
      <c r="K53" s="14" t="e">
        <f>COVAR(#REF!,I$2:I$49)/VAR(#REF!)</f>
        <v>#REF!</v>
      </c>
      <c r="L53" s="13"/>
      <c r="M53" s="14" t="e">
        <f>COVAR(#REF!,K$2:K$49)/VAR(#REF!)</f>
        <v>#REF!</v>
      </c>
      <c r="N53" s="13"/>
      <c r="O53" s="14" t="e">
        <f>COVAR(#REF!,M$2:M$49)/VAR(#REF!)</f>
        <v>#REF!</v>
      </c>
      <c r="P53" s="13"/>
      <c r="Q53" s="14" t="e">
        <f>COVAR(#REF!,O$2:O$49)/VAR(#REF!)</f>
        <v>#REF!</v>
      </c>
    </row>
    <row r="54" spans="1:17" hidden="1">
      <c r="A54" s="88"/>
      <c r="B54" s="13">
        <v>14</v>
      </c>
      <c r="C54" s="90" t="e">
        <f>AVERAGE(G54,I54,K54,M54,O54,Q54,#REF!)</f>
        <v>#REF!</v>
      </c>
      <c r="D54" s="90"/>
      <c r="E54" s="90"/>
      <c r="F54" s="13"/>
      <c r="G54" s="14" t="e">
        <f>COVAR(#REF!,E$2:E$49)/VAR(#REF!)</f>
        <v>#REF!</v>
      </c>
      <c r="H54" s="12"/>
      <c r="I54" s="14" t="e">
        <f>COVAR(#REF!,G$2:G$49)/VAR(#REF!)</f>
        <v>#REF!</v>
      </c>
      <c r="J54" s="13"/>
      <c r="K54" s="14" t="e">
        <f>COVAR(#REF!,I$2:I$49)/VAR(#REF!)</f>
        <v>#REF!</v>
      </c>
      <c r="L54" s="13"/>
      <c r="M54" s="14" t="e">
        <f>COVAR(#REF!,K$2:K$49)/VAR(#REF!)</f>
        <v>#REF!</v>
      </c>
      <c r="N54" s="13"/>
      <c r="O54" s="14" t="e">
        <f>COVAR(#REF!,M$2:M$49)/VAR(#REF!)</f>
        <v>#REF!</v>
      </c>
      <c r="P54" s="13"/>
      <c r="Q54" s="14" t="e">
        <f>COVAR(#REF!,O$2:O$49)/VAR(#REF!)</f>
        <v>#REF!</v>
      </c>
    </row>
    <row r="55" spans="1:17" ht="15.75" hidden="1" thickBot="1">
      <c r="A55" s="89"/>
      <c r="B55" s="37">
        <v>15</v>
      </c>
      <c r="C55" s="90" t="e">
        <f>AVERAGE(G55,I55,K55,M55,O55,Q55,#REF!)</f>
        <v>#REF!</v>
      </c>
      <c r="D55" s="90"/>
      <c r="E55" s="90"/>
      <c r="F55" s="37"/>
      <c r="G55" s="38" t="e">
        <f>COVAR(#REF!,E$2:E$49)/VAR(#REF!)</f>
        <v>#REF!</v>
      </c>
      <c r="H55" s="39"/>
      <c r="I55" s="38" t="e">
        <f>COVAR(#REF!,G$2:G$49)/VAR(#REF!)</f>
        <v>#REF!</v>
      </c>
      <c r="J55" s="37"/>
      <c r="K55" s="38" t="e">
        <f>COVAR(#REF!,I$2:I$49)/VAR(#REF!)</f>
        <v>#REF!</v>
      </c>
      <c r="L55" s="37"/>
      <c r="M55" s="38" t="e">
        <f>COVAR(#REF!,K$2:K$49)/VAR(#REF!)</f>
        <v>#REF!</v>
      </c>
      <c r="N55" s="37"/>
      <c r="O55" s="38" t="e">
        <f>COVAR(#REF!,M$2:M$49)/VAR(#REF!)</f>
        <v>#REF!</v>
      </c>
      <c r="P55" s="37"/>
      <c r="Q55" s="38" t="e">
        <f>COVAR(#REF!,O$2:O$49)/VAR(#REF!)</f>
        <v>#REF!</v>
      </c>
    </row>
    <row r="56" spans="1:17">
      <c r="A56" s="40"/>
      <c r="B56" s="41"/>
      <c r="C56" s="42"/>
      <c r="D56" s="43"/>
      <c r="E56" s="43"/>
      <c r="G56" s="35"/>
      <c r="I56" s="35"/>
      <c r="K56" s="35"/>
      <c r="M56" s="35"/>
      <c r="O56" s="35"/>
      <c r="Q56" s="35"/>
    </row>
    <row r="57" spans="1:17">
      <c r="A57" s="44" t="s">
        <v>43</v>
      </c>
      <c r="B57" s="44" t="s">
        <v>44</v>
      </c>
      <c r="C57" s="60" t="s">
        <v>45</v>
      </c>
      <c r="D57" s="61"/>
      <c r="E57" s="62"/>
      <c r="F57" s="45"/>
      <c r="G57" s="45"/>
      <c r="H57" s="45"/>
      <c r="I57" s="45"/>
      <c r="J57" s="45"/>
      <c r="K57" s="45"/>
      <c r="L57" s="45"/>
      <c r="M57" s="45"/>
      <c r="N57" s="45"/>
      <c r="O57" s="45"/>
      <c r="P57" s="45"/>
      <c r="Q57" s="45"/>
    </row>
    <row r="58" spans="1:17">
      <c r="A58" s="85" t="s">
        <v>297</v>
      </c>
      <c r="B58" s="13">
        <v>1</v>
      </c>
      <c r="C58" s="58">
        <f>AVERAGE(E58,I58,K58,M58,Q58,G58,O58)</f>
        <v>1.1669846512823785</v>
      </c>
      <c r="D58" s="59"/>
      <c r="E58" s="14">
        <f>COVAR($C$38:$C$49,E$38:E$49)/VAR($C$38:$C$49)</f>
        <v>1.2818567946214181</v>
      </c>
      <c r="F58" s="12"/>
      <c r="G58" s="14">
        <f>COVAR($C$38:$C$49,G$38:G$49)/VAR($C$38:$C$49)</f>
        <v>1.0906621244341039</v>
      </c>
      <c r="H58" s="13"/>
      <c r="I58" s="14">
        <f>COVAR($C$38:$C$49,I$38:I$49)/VAR($C$38:$C$49)</f>
        <v>1.3042237131103782</v>
      </c>
      <c r="J58" s="13"/>
      <c r="K58" s="14">
        <f>COVAR($C$38:$C$49,K$38:K$49)/VAR($C$38:$C$49)</f>
        <v>1.5465382529969391</v>
      </c>
      <c r="L58" s="13"/>
      <c r="M58" s="14">
        <f>COVAR($C$38:$C$49,M$38:M$49)/VAR($C$38:$C$49)</f>
        <v>0.3579243288978512</v>
      </c>
      <c r="N58" s="13"/>
      <c r="O58" s="14">
        <f>COVAR($C$38:$C$49,O$38:O$49)/VAR($C$38:$C$49)</f>
        <v>2.0411058374531605</v>
      </c>
      <c r="P58" s="13"/>
      <c r="Q58" s="14">
        <f>COVAR($C$38:$C$49,Q$38:Q$49)/VAR($C$38:$C$49)</f>
        <v>0.54658150746279921</v>
      </c>
    </row>
    <row r="59" spans="1:17">
      <c r="A59" s="86"/>
      <c r="B59" s="13">
        <v>2</v>
      </c>
      <c r="C59" s="58">
        <f>AVERAGE(E59,I59,K59,M59,Q59,G59,O59)</f>
        <v>1.3074204264649156</v>
      </c>
      <c r="D59" s="59"/>
      <c r="E59" s="14">
        <f>COVAR($C$26:$C$49,E$26:E$49)/VAR($C$26:$C$49)</f>
        <v>1.2243068198354026</v>
      </c>
      <c r="F59" s="12"/>
      <c r="G59" s="14">
        <f>COVAR($C$26:$C$49,G$26:G$49)/VAR($C$26:$C$49)</f>
        <v>1.3076874916906205</v>
      </c>
      <c r="H59" s="13"/>
      <c r="I59" s="14">
        <f>COVAR($C$26:$C$49,I$26:I$49)/VAR($C$26:$C$49)</f>
        <v>1.6457191526727468</v>
      </c>
      <c r="J59" s="13"/>
      <c r="K59" s="14">
        <f>COVAR($C$26:$C$49,K$26:K$49)/VAR($C$26:$C$49)</f>
        <v>1.6005553282176619</v>
      </c>
      <c r="L59" s="13"/>
      <c r="M59" s="14">
        <f>COVAR($C$26:$C$49,M$26:M$49)/VAR($C$26:$C$49)</f>
        <v>0.53003290663521929</v>
      </c>
      <c r="N59" s="13"/>
      <c r="O59" s="14">
        <f>COVAR($C$26:$C$49,O$26:O$49)/VAR($C$26:$C$49)</f>
        <v>1.9506813974554313</v>
      </c>
      <c r="P59" s="13"/>
      <c r="Q59" s="14">
        <f>COVAR($C$26:$C$49,Q$26:Q$49)/VAR($C$26:$C$49)</f>
        <v>0.89295988874732635</v>
      </c>
    </row>
    <row r="60" spans="1:17">
      <c r="A60" s="86"/>
      <c r="B60" s="13">
        <v>3</v>
      </c>
      <c r="C60" s="58">
        <f>AVERAGE(E60,I60,K60,M60,Q60,G60,O60)</f>
        <v>1.3538062094817533</v>
      </c>
      <c r="D60" s="59"/>
      <c r="E60" s="14">
        <f>COVAR($C$14:$C$49,E$14:E$49)/VAR($C$14:$C$49)</f>
        <v>1.1903788365439945</v>
      </c>
      <c r="F60" s="12"/>
      <c r="G60" s="14">
        <f>COVAR($C$14:$C$49,G$14:G$49)/VAR($C$14:$C$49)</f>
        <v>1.4074343129458262</v>
      </c>
      <c r="H60" s="13"/>
      <c r="I60" s="14">
        <f>COVAR($C$14:$C$49,I$14:I$49)/VAR($C$14:$C$49)</f>
        <v>1.7143242515335917</v>
      </c>
      <c r="J60" s="13"/>
      <c r="K60" s="14">
        <f>COVAR($C$14:$C$49,K$14:K$49)/VAR($C$14:$C$49)</f>
        <v>1.5251278587402259</v>
      </c>
      <c r="L60" s="13"/>
      <c r="M60" s="14">
        <f>COVAR($C$14:$C$49,M$14:M$49)/VAR($C$14:$C$49)</f>
        <v>0.60734596727256784</v>
      </c>
      <c r="N60" s="13"/>
      <c r="O60" s="14">
        <f>COVAR($C$14:$C$49,O$14:O$49)/VAR($C$14:$C$49)</f>
        <v>1.9414826697842282</v>
      </c>
      <c r="P60" s="13"/>
      <c r="Q60" s="14">
        <f>COVAR($C$14:$C$49,Q$14:Q$49)/VAR($C$14:$C$49)</f>
        <v>1.0905495695518377</v>
      </c>
    </row>
    <row r="61" spans="1:17">
      <c r="A61" s="87"/>
      <c r="B61" s="13">
        <v>4</v>
      </c>
      <c r="C61" s="58">
        <f>AVERAGE(E61,I61,K61,M61,Q61,G61,O61)</f>
        <v>1.2955960001775844</v>
      </c>
      <c r="D61" s="59"/>
      <c r="E61" s="14">
        <f>COVAR($C$2:$C$49,E$2:E$49)/VAR($C$2:$C$49)</f>
        <v>1.1695846020605207</v>
      </c>
      <c r="F61" s="12"/>
      <c r="G61" s="14">
        <f>COVAR($C$2:$C$49,G$2:G$49)/VAR($C$2:$C$49)</f>
        <v>1.2786899115515464</v>
      </c>
      <c r="H61" s="13"/>
      <c r="I61" s="14">
        <f>COVAR($C$2:$C$49,I$2:I$49)/VAR($C$2:$C$49)</f>
        <v>1.5699628647513806</v>
      </c>
      <c r="J61" s="13"/>
      <c r="K61" s="14">
        <f>COVAR($C$2:$C$49,K$2:K$49)/VAR($C$2:$C$49)</f>
        <v>1.5172739855414161</v>
      </c>
      <c r="L61" s="13"/>
      <c r="M61" s="14">
        <f>COVAR($C$2:$C$49,M$2:M$49)/VAR($C$2:$C$49)</f>
        <v>0.6528158779011185</v>
      </c>
      <c r="N61" s="13"/>
      <c r="O61" s="14">
        <f>COVAR($C$2:$C$49,O$2:O$49)/VAR($C$2:$C$49)</f>
        <v>1.825988645405036</v>
      </c>
      <c r="P61" s="13"/>
      <c r="Q61" s="14">
        <f>COVAR($C$2:$C$49,Q$2:Q$49)/VAR($C$2:$C$49)</f>
        <v>1.0548561140320738</v>
      </c>
    </row>
    <row r="62" spans="1:17">
      <c r="A62" s="40"/>
      <c r="B62" s="41"/>
      <c r="C62" s="42"/>
      <c r="D62" s="42"/>
      <c r="E62" s="42"/>
      <c r="G62" s="35"/>
      <c r="I62" s="35"/>
      <c r="K62" s="35"/>
      <c r="M62" s="35"/>
      <c r="O62" s="35"/>
      <c r="Q62" s="35"/>
    </row>
    <row r="63" spans="1:17">
      <c r="A63" s="40"/>
      <c r="B63" s="41"/>
      <c r="C63" s="42"/>
      <c r="D63" s="42"/>
      <c r="E63" s="42"/>
      <c r="G63" s="35"/>
      <c r="I63" s="35"/>
      <c r="K63" s="35"/>
      <c r="M63" s="35"/>
      <c r="O63" s="35"/>
      <c r="Q63" s="35"/>
    </row>
    <row r="64" spans="1:17">
      <c r="A64" s="40"/>
      <c r="B64" s="41"/>
      <c r="C64" s="42"/>
      <c r="D64" s="42"/>
      <c r="E64" s="42"/>
      <c r="G64" s="35"/>
      <c r="I64" s="35"/>
      <c r="K64" s="35"/>
      <c r="M64" s="35"/>
      <c r="O64" s="35"/>
      <c r="Q64" s="35"/>
    </row>
    <row r="65" spans="1:17">
      <c r="A65" s="40"/>
      <c r="B65" s="41"/>
      <c r="C65" s="42"/>
      <c r="D65" s="42"/>
      <c r="E65" s="42"/>
      <c r="G65" s="35"/>
      <c r="I65" s="35"/>
      <c r="K65" s="35"/>
      <c r="M65" s="35"/>
      <c r="O65" s="35"/>
      <c r="Q65" s="35"/>
    </row>
  </sheetData>
  <mergeCells count="7">
    <mergeCell ref="A58:A61"/>
    <mergeCell ref="A51:A55"/>
    <mergeCell ref="C51:E51"/>
    <mergeCell ref="C52:E52"/>
    <mergeCell ref="C53:E53"/>
    <mergeCell ref="C54:E54"/>
    <mergeCell ref="C55:E5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B49"/>
  <sheetViews>
    <sheetView workbookViewId="0">
      <selection activeCell="H20" sqref="H20"/>
    </sheetView>
  </sheetViews>
  <sheetFormatPr defaultRowHeight="15"/>
  <cols>
    <col min="1" max="1" width="9.140625" style="50"/>
    <col min="2" max="2" width="9" style="50" bestFit="1" customWidth="1"/>
    <col min="3" max="16384" width="9.140625" style="50"/>
  </cols>
  <sheetData>
    <row r="1" spans="1:2">
      <c r="A1" s="50" t="s">
        <v>46</v>
      </c>
      <c r="B1" s="50" t="s">
        <v>47</v>
      </c>
    </row>
    <row r="2" spans="1:2">
      <c r="A2" s="52" t="s">
        <v>171</v>
      </c>
      <c r="B2" s="51">
        <v>9919.89</v>
      </c>
    </row>
    <row r="3" spans="1:2">
      <c r="A3" s="52" t="s">
        <v>172</v>
      </c>
      <c r="B3" s="51">
        <v>10370.24</v>
      </c>
    </row>
    <row r="4" spans="1:2">
      <c r="A4" s="52" t="s">
        <v>173</v>
      </c>
      <c r="B4" s="51">
        <v>11279.96</v>
      </c>
    </row>
    <row r="5" spans="1:2">
      <c r="A5" s="52" t="s">
        <v>174</v>
      </c>
      <c r="B5" s="51">
        <v>12042.56</v>
      </c>
    </row>
    <row r="6" spans="1:2">
      <c r="A6" s="52" t="s">
        <v>175</v>
      </c>
      <c r="B6" s="51">
        <v>10398.61</v>
      </c>
    </row>
    <row r="7" spans="1:2">
      <c r="A7" s="52" t="s">
        <v>176</v>
      </c>
      <c r="B7" s="51">
        <v>10609.25</v>
      </c>
    </row>
    <row r="8" spans="1:2">
      <c r="A8" s="52" t="s">
        <v>177</v>
      </c>
      <c r="B8" s="51">
        <v>10743.88</v>
      </c>
    </row>
    <row r="9" spans="1:2">
      <c r="A9" s="52" t="s">
        <v>178</v>
      </c>
      <c r="B9" s="51">
        <v>11699.05</v>
      </c>
    </row>
    <row r="10" spans="1:2">
      <c r="A10" s="52" t="s">
        <v>179</v>
      </c>
      <c r="B10" s="51">
        <v>12454.42</v>
      </c>
    </row>
    <row r="11" spans="1:2">
      <c r="A11" s="52" t="s">
        <v>180</v>
      </c>
      <c r="B11" s="51">
        <v>12961.9</v>
      </c>
    </row>
    <row r="12" spans="1:2">
      <c r="A12" s="52" t="s">
        <v>181</v>
      </c>
      <c r="B12" s="51">
        <v>13696.31</v>
      </c>
    </row>
    <row r="13" spans="1:2">
      <c r="A13" s="52" t="s">
        <v>182</v>
      </c>
      <c r="B13" s="51">
        <v>13786.91</v>
      </c>
    </row>
    <row r="14" spans="1:2">
      <c r="A14" s="52" t="s">
        <v>183</v>
      </c>
      <c r="B14" s="51">
        <v>14090.92</v>
      </c>
    </row>
    <row r="15" spans="1:2">
      <c r="A15" s="52" t="s">
        <v>184</v>
      </c>
      <c r="B15" s="51">
        <v>12938.09</v>
      </c>
    </row>
    <row r="16" spans="1:2">
      <c r="A16" s="52" t="s">
        <v>185</v>
      </c>
      <c r="B16" s="51">
        <v>13072.1</v>
      </c>
    </row>
    <row r="17" spans="1:2">
      <c r="A17" s="52" t="s">
        <v>186</v>
      </c>
      <c r="B17" s="51">
        <v>13872.37</v>
      </c>
    </row>
    <row r="18" spans="1:2">
      <c r="A18" s="52" t="s">
        <v>187</v>
      </c>
      <c r="B18" s="51">
        <v>14544.46</v>
      </c>
    </row>
    <row r="19" spans="1:2">
      <c r="A19" s="52" t="s">
        <v>188</v>
      </c>
      <c r="B19" s="51">
        <v>14650.51</v>
      </c>
    </row>
    <row r="20" spans="1:2">
      <c r="A20" s="52" t="s">
        <v>189</v>
      </c>
      <c r="B20" s="51">
        <v>15550.99</v>
      </c>
    </row>
    <row r="21" spans="1:2">
      <c r="A21" s="52" t="s">
        <v>190</v>
      </c>
      <c r="B21" s="51">
        <v>15318.6</v>
      </c>
    </row>
    <row r="22" spans="1:2">
      <c r="A22" s="52" t="s">
        <v>191</v>
      </c>
      <c r="B22" s="51">
        <v>17291.099999999999</v>
      </c>
    </row>
    <row r="23" spans="1:2">
      <c r="A23" s="52" t="s">
        <v>192</v>
      </c>
      <c r="B23" s="51">
        <v>19837.990000000002</v>
      </c>
    </row>
    <row r="24" spans="1:2">
      <c r="A24" s="52" t="s">
        <v>193</v>
      </c>
      <c r="B24" s="51">
        <v>19363.189999999999</v>
      </c>
    </row>
    <row r="25" spans="1:2">
      <c r="A25" s="52" t="s">
        <v>194</v>
      </c>
      <c r="B25" s="51">
        <v>20286.990000000002</v>
      </c>
    </row>
    <row r="26" spans="1:2">
      <c r="A26" s="52" t="s">
        <v>195</v>
      </c>
      <c r="B26" s="51">
        <v>17648.71</v>
      </c>
    </row>
    <row r="27" spans="1:2">
      <c r="A27" s="52" t="s">
        <v>196</v>
      </c>
      <c r="B27" s="51">
        <v>17578.72</v>
      </c>
    </row>
    <row r="28" spans="1:2">
      <c r="A28" s="52" t="s">
        <v>197</v>
      </c>
      <c r="B28" s="51">
        <v>15644.44</v>
      </c>
    </row>
    <row r="29" spans="1:2">
      <c r="A29" s="52" t="s">
        <v>198</v>
      </c>
      <c r="B29" s="51">
        <v>17287.310000000001</v>
      </c>
    </row>
    <row r="30" spans="1:2">
      <c r="A30" s="52" t="s">
        <v>199</v>
      </c>
      <c r="B30" s="51">
        <v>16415.57</v>
      </c>
    </row>
    <row r="31" spans="1:2">
      <c r="A31" s="52" t="s">
        <v>200</v>
      </c>
      <c r="B31" s="51">
        <v>13461.6</v>
      </c>
    </row>
    <row r="32" spans="1:2">
      <c r="A32" s="52" t="s">
        <v>201</v>
      </c>
      <c r="B32" s="51">
        <v>14355.75</v>
      </c>
    </row>
    <row r="33" spans="1:2">
      <c r="A33" s="52" t="s">
        <v>202</v>
      </c>
      <c r="B33" s="51">
        <v>14564.53</v>
      </c>
    </row>
    <row r="34" spans="1:2">
      <c r="A34" s="52" t="s">
        <v>203</v>
      </c>
      <c r="B34" s="51">
        <v>12860.43</v>
      </c>
    </row>
    <row r="35" spans="1:2">
      <c r="A35" s="52" t="s">
        <v>204</v>
      </c>
      <c r="B35" s="51">
        <v>9788.06</v>
      </c>
    </row>
    <row r="36" spans="1:2">
      <c r="A36" s="52" t="s">
        <v>205</v>
      </c>
      <c r="B36" s="51">
        <v>9092.7199999999993</v>
      </c>
    </row>
    <row r="37" spans="1:2">
      <c r="A37" s="52" t="s">
        <v>206</v>
      </c>
      <c r="B37" s="51">
        <v>9647.31</v>
      </c>
    </row>
    <row r="38" spans="1:2">
      <c r="A38" s="52" t="s">
        <v>207</v>
      </c>
      <c r="B38" s="51">
        <v>9424.24</v>
      </c>
    </row>
    <row r="39" spans="1:2">
      <c r="A39" s="52" t="s">
        <v>208</v>
      </c>
      <c r="B39" s="51">
        <v>8891.61</v>
      </c>
    </row>
    <row r="40" spans="1:2">
      <c r="A40" s="52" t="s">
        <v>209</v>
      </c>
      <c r="B40" s="51">
        <v>9708.5</v>
      </c>
    </row>
    <row r="41" spans="1:2">
      <c r="A41" s="52" t="s">
        <v>210</v>
      </c>
      <c r="B41" s="51">
        <v>11403.25</v>
      </c>
    </row>
    <row r="42" spans="1:2">
      <c r="A42" s="52" t="s">
        <v>211</v>
      </c>
      <c r="B42" s="51">
        <v>14625.25</v>
      </c>
    </row>
    <row r="43" spans="1:2">
      <c r="A43" s="52" t="s">
        <v>212</v>
      </c>
      <c r="B43" s="51">
        <v>14493.84</v>
      </c>
    </row>
    <row r="44" spans="1:2">
      <c r="A44" s="52" t="s">
        <v>213</v>
      </c>
      <c r="B44" s="51">
        <v>15670.31</v>
      </c>
    </row>
    <row r="45" spans="1:2">
      <c r="A45" s="52" t="s">
        <v>214</v>
      </c>
      <c r="B45" s="51">
        <v>15666.64</v>
      </c>
    </row>
    <row r="46" spans="1:2">
      <c r="A46" s="52" t="s">
        <v>215</v>
      </c>
      <c r="B46" s="51">
        <v>17126.84</v>
      </c>
    </row>
    <row r="47" spans="1:2">
      <c r="A47" s="52" t="s">
        <v>216</v>
      </c>
      <c r="B47" s="51">
        <v>15896.28</v>
      </c>
    </row>
    <row r="48" spans="1:2">
      <c r="A48" s="52" t="s">
        <v>217</v>
      </c>
      <c r="B48" s="51">
        <v>16926.22</v>
      </c>
    </row>
    <row r="49" spans="1:2">
      <c r="A49" s="52" t="s">
        <v>218</v>
      </c>
      <c r="B49" s="51">
        <v>17464.810000000001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B198"/>
  <sheetViews>
    <sheetView workbookViewId="0">
      <selection activeCell="N23" sqref="N23"/>
    </sheetView>
  </sheetViews>
  <sheetFormatPr defaultRowHeight="15"/>
  <cols>
    <col min="1" max="1" width="9.140625" style="46"/>
    <col min="2" max="2" width="10.7109375" style="46" bestFit="1" customWidth="1"/>
    <col min="3" max="16384" width="9.140625" style="46"/>
  </cols>
  <sheetData>
    <row r="1" spans="1:2">
      <c r="A1" s="46" t="s">
        <v>46</v>
      </c>
      <c r="B1" s="46" t="s">
        <v>48</v>
      </c>
    </row>
    <row r="2" spans="1:2">
      <c r="A2" s="46" t="s">
        <v>51</v>
      </c>
      <c r="B2" s="53">
        <v>167</v>
      </c>
    </row>
    <row r="3" spans="1:2">
      <c r="A3" s="46" t="s">
        <v>53</v>
      </c>
      <c r="B3" s="53">
        <v>112</v>
      </c>
    </row>
    <row r="4" spans="1:2">
      <c r="A4" s="46" t="s">
        <v>54</v>
      </c>
      <c r="B4" s="53">
        <v>118</v>
      </c>
    </row>
    <row r="5" spans="1:2">
      <c r="A5" s="46" t="s">
        <v>55</v>
      </c>
      <c r="B5" s="53">
        <v>97</v>
      </c>
    </row>
    <row r="6" spans="1:2">
      <c r="A6" s="46" t="s">
        <v>56</v>
      </c>
      <c r="B6" s="53">
        <v>112.5</v>
      </c>
    </row>
    <row r="7" spans="1:2">
      <c r="A7" s="46" t="s">
        <v>57</v>
      </c>
      <c r="B7" s="53">
        <v>89.5</v>
      </c>
    </row>
    <row r="8" spans="1:2">
      <c r="A8" s="46" t="s">
        <v>58</v>
      </c>
      <c r="B8" s="53">
        <v>89.5</v>
      </c>
    </row>
    <row r="9" spans="1:2">
      <c r="A9" s="46" t="s">
        <v>59</v>
      </c>
      <c r="B9" s="53">
        <v>63.5</v>
      </c>
    </row>
    <row r="10" spans="1:2">
      <c r="A10" s="46" t="s">
        <v>60</v>
      </c>
      <c r="B10" s="53">
        <v>56</v>
      </c>
    </row>
    <row r="11" spans="1:2">
      <c r="A11" s="46" t="s">
        <v>61</v>
      </c>
      <c r="B11" s="53">
        <v>36.25</v>
      </c>
    </row>
    <row r="12" spans="1:2">
      <c r="A12" s="46" t="s">
        <v>62</v>
      </c>
      <c r="B12" s="53">
        <v>50.5</v>
      </c>
    </row>
    <row r="13" spans="1:2">
      <c r="A13" s="46" t="s">
        <v>63</v>
      </c>
      <c r="B13" s="53">
        <v>56</v>
      </c>
    </row>
    <row r="14" spans="1:2">
      <c r="A14" s="46" t="s">
        <v>64</v>
      </c>
      <c r="B14" s="53">
        <v>60</v>
      </c>
    </row>
    <row r="15" spans="1:2">
      <c r="A15" s="46" t="s">
        <v>65</v>
      </c>
      <c r="B15" s="53">
        <v>48.75</v>
      </c>
    </row>
    <row r="16" spans="1:2">
      <c r="A16" s="46" t="s">
        <v>66</v>
      </c>
      <c r="B16" s="53">
        <v>45</v>
      </c>
    </row>
    <row r="17" spans="1:2">
      <c r="A17" s="46" t="s">
        <v>67</v>
      </c>
      <c r="B17" s="53">
        <v>38.75</v>
      </c>
    </row>
    <row r="18" spans="1:2">
      <c r="A18" s="46" t="s">
        <v>68</v>
      </c>
      <c r="B18" s="53">
        <v>38.25</v>
      </c>
    </row>
    <row r="19" spans="1:2">
      <c r="A19" s="46" t="s">
        <v>69</v>
      </c>
      <c r="B19" s="53">
        <v>48.25</v>
      </c>
    </row>
    <row r="20" spans="1:2">
      <c r="A20" s="46" t="s">
        <v>70</v>
      </c>
      <c r="B20" s="53">
        <v>41.75</v>
      </c>
    </row>
    <row r="21" spans="1:2">
      <c r="A21" s="46" t="s">
        <v>71</v>
      </c>
      <c r="B21" s="53">
        <v>37</v>
      </c>
    </row>
    <row r="22" spans="1:2">
      <c r="A22" s="46" t="s">
        <v>72</v>
      </c>
      <c r="B22" s="53">
        <v>38</v>
      </c>
    </row>
    <row r="23" spans="1:2">
      <c r="A23" s="46" t="s">
        <v>73</v>
      </c>
      <c r="B23" s="53">
        <v>28.75</v>
      </c>
    </row>
    <row r="24" spans="1:2">
      <c r="A24" s="46" t="s">
        <v>74</v>
      </c>
      <c r="B24" s="53">
        <v>33</v>
      </c>
    </row>
    <row r="25" spans="1:2">
      <c r="A25" s="46" t="s">
        <v>75</v>
      </c>
      <c r="B25" s="53">
        <v>28.5</v>
      </c>
    </row>
    <row r="26" spans="1:2">
      <c r="A26" s="46" t="s">
        <v>76</v>
      </c>
      <c r="B26" s="53">
        <v>27.7</v>
      </c>
    </row>
    <row r="27" spans="1:2">
      <c r="A27" s="46" t="s">
        <v>77</v>
      </c>
      <c r="B27" s="53">
        <v>42</v>
      </c>
    </row>
    <row r="28" spans="1:2">
      <c r="A28" s="46" t="s">
        <v>78</v>
      </c>
      <c r="B28" s="53">
        <v>38</v>
      </c>
    </row>
    <row r="29" spans="1:2">
      <c r="A29" s="46" t="s">
        <v>79</v>
      </c>
      <c r="B29" s="53">
        <v>36.9</v>
      </c>
    </row>
    <row r="30" spans="1:2">
      <c r="A30" s="46" t="s">
        <v>80</v>
      </c>
      <c r="B30" s="53">
        <v>30.5</v>
      </c>
    </row>
    <row r="31" spans="1:2">
      <c r="A31" s="46" t="s">
        <v>81</v>
      </c>
      <c r="B31" s="53">
        <v>30.25</v>
      </c>
    </row>
    <row r="32" spans="1:2">
      <c r="A32" s="46" t="s">
        <v>82</v>
      </c>
      <c r="B32" s="53">
        <v>28</v>
      </c>
    </row>
    <row r="33" spans="1:2">
      <c r="A33" s="46" t="s">
        <v>83</v>
      </c>
      <c r="B33" s="53">
        <v>32.950000000000003</v>
      </c>
    </row>
    <row r="34" spans="1:2">
      <c r="A34" s="46" t="s">
        <v>84</v>
      </c>
      <c r="B34" s="53">
        <v>25.55</v>
      </c>
    </row>
    <row r="35" spans="1:2">
      <c r="A35" s="46" t="s">
        <v>85</v>
      </c>
      <c r="B35" s="53">
        <v>26.1</v>
      </c>
    </row>
    <row r="36" spans="1:2">
      <c r="A36" s="46" t="s">
        <v>86</v>
      </c>
      <c r="B36" s="53">
        <v>27.7</v>
      </c>
    </row>
    <row r="37" spans="1:2">
      <c r="A37" s="46" t="s">
        <v>87</v>
      </c>
      <c r="B37" s="53">
        <v>32.15</v>
      </c>
    </row>
    <row r="38" spans="1:2">
      <c r="A38" s="46" t="s">
        <v>88</v>
      </c>
      <c r="B38" s="53">
        <v>28.95</v>
      </c>
    </row>
    <row r="39" spans="1:2">
      <c r="A39" s="46" t="s">
        <v>89</v>
      </c>
      <c r="B39" s="53">
        <v>27.4</v>
      </c>
    </row>
    <row r="40" spans="1:2">
      <c r="A40" s="46" t="s">
        <v>90</v>
      </c>
      <c r="B40" s="53">
        <v>24.45</v>
      </c>
    </row>
    <row r="41" spans="1:2">
      <c r="A41" s="46" t="s">
        <v>91</v>
      </c>
      <c r="B41" s="53">
        <v>24.95</v>
      </c>
    </row>
    <row r="42" spans="1:2">
      <c r="A42" s="46" t="s">
        <v>92</v>
      </c>
      <c r="B42" s="53">
        <v>30.35</v>
      </c>
    </row>
    <row r="43" spans="1:2">
      <c r="A43" s="46" t="s">
        <v>93</v>
      </c>
      <c r="B43" s="53">
        <v>41.65</v>
      </c>
    </row>
    <row r="44" spans="1:2">
      <c r="A44" s="46" t="s">
        <v>94</v>
      </c>
      <c r="B44" s="53">
        <v>46.5</v>
      </c>
    </row>
    <row r="45" spans="1:2">
      <c r="A45" s="46" t="s">
        <v>95</v>
      </c>
      <c r="B45" s="53">
        <v>38.6</v>
      </c>
    </row>
    <row r="46" spans="1:2">
      <c r="A46" s="46" t="s">
        <v>96</v>
      </c>
      <c r="B46" s="53">
        <v>35.049999999999997</v>
      </c>
    </row>
    <row r="47" spans="1:2">
      <c r="A47" s="46" t="s">
        <v>97</v>
      </c>
      <c r="B47" s="53">
        <v>31.5</v>
      </c>
    </row>
    <row r="48" spans="1:2">
      <c r="A48" s="46" t="s">
        <v>98</v>
      </c>
      <c r="B48" s="53">
        <v>33.75</v>
      </c>
    </row>
    <row r="49" spans="1:2">
      <c r="A49" s="46" t="s">
        <v>99</v>
      </c>
      <c r="B49" s="53">
        <v>26.3</v>
      </c>
    </row>
    <row r="50" spans="1:2">
      <c r="A50" s="46" t="s">
        <v>100</v>
      </c>
      <c r="B50" s="53">
        <v>28</v>
      </c>
    </row>
    <row r="51" spans="1:2">
      <c r="A51" s="46" t="s">
        <v>101</v>
      </c>
      <c r="B51" s="53">
        <v>23.25</v>
      </c>
    </row>
    <row r="52" spans="1:2">
      <c r="A52" s="46" t="s">
        <v>102</v>
      </c>
      <c r="B52" s="53">
        <v>21.45</v>
      </c>
    </row>
    <row r="53" spans="1:2">
      <c r="A53" s="46" t="s">
        <v>103</v>
      </c>
      <c r="B53" s="53">
        <v>26.7</v>
      </c>
    </row>
    <row r="54" spans="1:2">
      <c r="A54" s="46" t="s">
        <v>104</v>
      </c>
      <c r="B54" s="53">
        <v>25.15</v>
      </c>
    </row>
    <row r="55" spans="1:2">
      <c r="A55" s="46" t="s">
        <v>105</v>
      </c>
      <c r="B55" s="53">
        <v>24.5</v>
      </c>
    </row>
    <row r="56" spans="1:2">
      <c r="A56" s="46" t="s">
        <v>106</v>
      </c>
      <c r="B56" s="53">
        <v>22.5</v>
      </c>
    </row>
    <row r="57" spans="1:2">
      <c r="A57" s="46" t="s">
        <v>107</v>
      </c>
      <c r="B57" s="53">
        <v>19.95</v>
      </c>
    </row>
    <row r="58" spans="1:2">
      <c r="A58" s="46" t="s">
        <v>108</v>
      </c>
      <c r="B58" s="53">
        <v>18.100000000000001</v>
      </c>
    </row>
    <row r="59" spans="1:2">
      <c r="A59" s="46" t="s">
        <v>109</v>
      </c>
      <c r="B59" s="53">
        <v>21.6</v>
      </c>
    </row>
    <row r="60" spans="1:2">
      <c r="A60" s="46" t="s">
        <v>110</v>
      </c>
      <c r="B60" s="53">
        <v>25.45</v>
      </c>
    </row>
    <row r="61" spans="1:2">
      <c r="A61" s="46" t="s">
        <v>111</v>
      </c>
      <c r="B61" s="53">
        <v>24.05</v>
      </c>
    </row>
    <row r="62" spans="1:2">
      <c r="A62" s="46" t="s">
        <v>112</v>
      </c>
      <c r="B62" s="53">
        <v>24.8</v>
      </c>
    </row>
    <row r="63" spans="1:2">
      <c r="A63" s="46" t="s">
        <v>113</v>
      </c>
      <c r="B63" s="53">
        <v>19</v>
      </c>
    </row>
    <row r="64" spans="1:2">
      <c r="A64" s="46" t="s">
        <v>114</v>
      </c>
      <c r="B64" s="53">
        <v>17.45</v>
      </c>
    </row>
    <row r="65" spans="1:2">
      <c r="A65" s="46" t="s">
        <v>115</v>
      </c>
      <c r="B65" s="53">
        <v>20.9</v>
      </c>
    </row>
    <row r="66" spans="1:2">
      <c r="A66" s="46" t="s">
        <v>116</v>
      </c>
      <c r="B66" s="53">
        <v>17</v>
      </c>
    </row>
    <row r="67" spans="1:2">
      <c r="A67" s="46" t="s">
        <v>117</v>
      </c>
      <c r="B67" s="53">
        <v>15.65</v>
      </c>
    </row>
    <row r="68" spans="1:2">
      <c r="A68" s="46" t="s">
        <v>118</v>
      </c>
      <c r="B68" s="53">
        <v>15.5</v>
      </c>
    </row>
    <row r="69" spans="1:2">
      <c r="A69" s="46" t="s">
        <v>119</v>
      </c>
      <c r="B69" s="53">
        <v>13.55</v>
      </c>
    </row>
    <row r="70" spans="1:2">
      <c r="A70" s="46" t="s">
        <v>120</v>
      </c>
      <c r="B70" s="53">
        <v>12.3</v>
      </c>
    </row>
    <row r="71" spans="1:2">
      <c r="A71" s="46" t="s">
        <v>121</v>
      </c>
      <c r="B71" s="53">
        <v>13.75</v>
      </c>
    </row>
    <row r="72" spans="1:2">
      <c r="A72" s="46" t="s">
        <v>122</v>
      </c>
      <c r="B72" s="53">
        <v>11.8</v>
      </c>
    </row>
    <row r="73" spans="1:2">
      <c r="A73" s="46" t="s">
        <v>123</v>
      </c>
      <c r="B73" s="53">
        <v>10.7</v>
      </c>
    </row>
    <row r="74" spans="1:2">
      <c r="A74" s="46" t="s">
        <v>124</v>
      </c>
      <c r="B74" s="53">
        <v>11.6</v>
      </c>
    </row>
    <row r="75" spans="1:2">
      <c r="A75" s="46" t="s">
        <v>125</v>
      </c>
      <c r="B75" s="53">
        <v>11.5</v>
      </c>
    </row>
    <row r="76" spans="1:2">
      <c r="A76" s="46" t="s">
        <v>126</v>
      </c>
      <c r="B76" s="53">
        <v>12.3</v>
      </c>
    </row>
    <row r="77" spans="1:2">
      <c r="A77" s="46" t="s">
        <v>127</v>
      </c>
      <c r="B77" s="53">
        <v>18.850000000000001</v>
      </c>
    </row>
    <row r="78" spans="1:2">
      <c r="A78" s="46" t="s">
        <v>128</v>
      </c>
      <c r="B78" s="53">
        <v>23.85</v>
      </c>
    </row>
    <row r="79" spans="1:2">
      <c r="A79" s="46" t="s">
        <v>129</v>
      </c>
      <c r="B79" s="53">
        <v>19.25</v>
      </c>
    </row>
    <row r="80" spans="1:2">
      <c r="A80" s="46" t="s">
        <v>130</v>
      </c>
      <c r="B80" s="53">
        <v>18.850000000000001</v>
      </c>
    </row>
    <row r="81" spans="1:2">
      <c r="A81" s="46" t="s">
        <v>131</v>
      </c>
      <c r="B81" s="53">
        <v>16.25</v>
      </c>
    </row>
    <row r="82" spans="1:2">
      <c r="A82" s="46" t="s">
        <v>132</v>
      </c>
      <c r="B82" s="53">
        <v>15.5</v>
      </c>
    </row>
    <row r="83" spans="1:2">
      <c r="A83" s="46" t="s">
        <v>133</v>
      </c>
      <c r="B83" s="53">
        <v>16.850000000000001</v>
      </c>
    </row>
    <row r="84" spans="1:2">
      <c r="A84" s="46" t="s">
        <v>134</v>
      </c>
      <c r="B84" s="53">
        <v>22</v>
      </c>
    </row>
    <row r="85" spans="1:2">
      <c r="A85" s="46" t="s">
        <v>135</v>
      </c>
      <c r="B85" s="53">
        <v>17.649999999999999</v>
      </c>
    </row>
    <row r="86" spans="1:2">
      <c r="A86" s="46" t="s">
        <v>136</v>
      </c>
      <c r="B86" s="53">
        <v>18.5</v>
      </c>
    </row>
    <row r="87" spans="1:2">
      <c r="A87" s="46" t="s">
        <v>137</v>
      </c>
      <c r="B87" s="53">
        <v>15.55</v>
      </c>
    </row>
    <row r="88" spans="1:2">
      <c r="A88" s="46" t="s">
        <v>138</v>
      </c>
      <c r="B88" s="53">
        <v>15.75</v>
      </c>
    </row>
    <row r="89" spans="1:2">
      <c r="A89" s="46" t="s">
        <v>139</v>
      </c>
      <c r="B89" s="53">
        <v>24.6</v>
      </c>
    </row>
    <row r="90" spans="1:2">
      <c r="A90" s="46" t="s">
        <v>140</v>
      </c>
      <c r="B90" s="53">
        <v>40.35</v>
      </c>
    </row>
    <row r="91" spans="1:2">
      <c r="A91" s="46" t="s">
        <v>141</v>
      </c>
      <c r="B91" s="53">
        <v>43.5</v>
      </c>
    </row>
    <row r="92" spans="1:2">
      <c r="A92" s="46" t="s">
        <v>142</v>
      </c>
      <c r="B92" s="53">
        <v>49.15</v>
      </c>
    </row>
    <row r="93" spans="1:2">
      <c r="A93" s="46" t="s">
        <v>143</v>
      </c>
      <c r="B93" s="53">
        <v>46.6</v>
      </c>
    </row>
    <row r="94" spans="1:2">
      <c r="A94" s="46" t="s">
        <v>144</v>
      </c>
      <c r="B94" s="53">
        <v>90.05</v>
      </c>
    </row>
    <row r="95" spans="1:2">
      <c r="A95" s="46" t="s">
        <v>145</v>
      </c>
      <c r="B95" s="53">
        <v>121.8</v>
      </c>
    </row>
    <row r="96" spans="1:2">
      <c r="A96" s="46" t="s">
        <v>146</v>
      </c>
      <c r="B96" s="53">
        <v>132.35</v>
      </c>
    </row>
    <row r="97" spans="1:2">
      <c r="A97" s="46" t="s">
        <v>147</v>
      </c>
      <c r="B97" s="53">
        <v>122.95</v>
      </c>
    </row>
    <row r="98" spans="1:2">
      <c r="A98" s="46" t="s">
        <v>148</v>
      </c>
      <c r="B98" s="53">
        <v>112.7</v>
      </c>
    </row>
    <row r="99" spans="1:2">
      <c r="A99" s="46" t="s">
        <v>149</v>
      </c>
      <c r="B99" s="53">
        <v>101.8</v>
      </c>
    </row>
    <row r="100" spans="1:2">
      <c r="A100" s="46" t="s">
        <v>150</v>
      </c>
      <c r="B100" s="53">
        <v>111.7</v>
      </c>
    </row>
    <row r="101" spans="1:2">
      <c r="A101" s="46" t="s">
        <v>151</v>
      </c>
      <c r="B101" s="53">
        <v>98.3</v>
      </c>
    </row>
    <row r="102" spans="1:2">
      <c r="A102" s="46" t="s">
        <v>152</v>
      </c>
      <c r="B102" s="53">
        <v>87.2</v>
      </c>
    </row>
    <row r="103" spans="1:2">
      <c r="A103" s="46" t="s">
        <v>153</v>
      </c>
      <c r="B103" s="53">
        <v>112.75</v>
      </c>
    </row>
    <row r="104" spans="1:2">
      <c r="A104" s="46" t="s">
        <v>154</v>
      </c>
      <c r="B104" s="53">
        <v>109.95</v>
      </c>
    </row>
    <row r="105" spans="1:2">
      <c r="A105" s="46" t="s">
        <v>155</v>
      </c>
      <c r="B105" s="53">
        <v>110.15</v>
      </c>
    </row>
    <row r="106" spans="1:2">
      <c r="A106" s="46" t="s">
        <v>156</v>
      </c>
      <c r="B106" s="53">
        <v>121.25</v>
      </c>
    </row>
    <row r="107" spans="1:2">
      <c r="A107" s="46" t="s">
        <v>157</v>
      </c>
      <c r="B107" s="53">
        <v>137.15</v>
      </c>
    </row>
    <row r="108" spans="1:2">
      <c r="A108" s="46" t="s">
        <v>158</v>
      </c>
      <c r="B108" s="53">
        <v>164</v>
      </c>
    </row>
    <row r="109" spans="1:2">
      <c r="A109" s="46" t="s">
        <v>159</v>
      </c>
      <c r="B109" s="53">
        <v>166.1</v>
      </c>
    </row>
    <row r="110" spans="1:2">
      <c r="A110" s="46" t="s">
        <v>160</v>
      </c>
      <c r="B110" s="53">
        <v>188.4</v>
      </c>
    </row>
    <row r="111" spans="1:2">
      <c r="A111" s="46" t="s">
        <v>161</v>
      </c>
      <c r="B111" s="53">
        <v>191.1</v>
      </c>
    </row>
    <row r="112" spans="1:2">
      <c r="A112" s="46" t="s">
        <v>162</v>
      </c>
      <c r="B112" s="53">
        <v>180.9</v>
      </c>
    </row>
    <row r="113" spans="1:2">
      <c r="A113" s="46" t="s">
        <v>163</v>
      </c>
      <c r="B113" s="53">
        <v>184.45</v>
      </c>
    </row>
    <row r="114" spans="1:2">
      <c r="A114" s="46" t="s">
        <v>164</v>
      </c>
      <c r="B114" s="53">
        <v>199.85</v>
      </c>
    </row>
    <row r="115" spans="1:2">
      <c r="A115" s="46" t="s">
        <v>165</v>
      </c>
      <c r="B115" s="53">
        <v>212.35</v>
      </c>
    </row>
    <row r="116" spans="1:2">
      <c r="A116" s="46" t="s">
        <v>166</v>
      </c>
      <c r="B116" s="53">
        <v>225</v>
      </c>
    </row>
    <row r="117" spans="1:2">
      <c r="A117" s="46" t="s">
        <v>167</v>
      </c>
      <c r="B117" s="53">
        <v>227.65</v>
      </c>
    </row>
    <row r="118" spans="1:2">
      <c r="A118" s="46" t="s">
        <v>168</v>
      </c>
      <c r="B118" s="53">
        <v>187.7</v>
      </c>
    </row>
    <row r="119" spans="1:2">
      <c r="A119" s="46" t="s">
        <v>169</v>
      </c>
      <c r="B119" s="53">
        <v>221.55</v>
      </c>
    </row>
    <row r="120" spans="1:2">
      <c r="A120" s="46" t="s">
        <v>170</v>
      </c>
      <c r="B120" s="53">
        <v>228.45</v>
      </c>
    </row>
    <row r="121" spans="1:2">
      <c r="A121" s="46" t="s">
        <v>171</v>
      </c>
      <c r="B121" s="53">
        <v>254.95</v>
      </c>
    </row>
    <row r="122" spans="1:2">
      <c r="A122" s="46" t="s">
        <v>172</v>
      </c>
      <c r="B122" s="53">
        <v>270.95</v>
      </c>
    </row>
    <row r="123" spans="1:2">
      <c r="A123" s="46" t="s">
        <v>173</v>
      </c>
      <c r="B123" s="53">
        <v>343.35</v>
      </c>
    </row>
    <row r="124" spans="1:2">
      <c r="A124" s="46" t="s">
        <v>174</v>
      </c>
      <c r="B124" s="53">
        <v>325.60000000000002</v>
      </c>
    </row>
    <row r="125" spans="1:2">
      <c r="A125" s="46" t="s">
        <v>175</v>
      </c>
      <c r="B125" s="53">
        <v>295.10000000000002</v>
      </c>
    </row>
    <row r="126" spans="1:2">
      <c r="A126" s="46" t="s">
        <v>176</v>
      </c>
      <c r="B126" s="53">
        <v>252.2</v>
      </c>
    </row>
    <row r="127" spans="1:2">
      <c r="A127" s="46" t="s">
        <v>177</v>
      </c>
      <c r="B127" s="53">
        <v>275.45</v>
      </c>
    </row>
    <row r="128" spans="1:2">
      <c r="A128" s="46" t="s">
        <v>178</v>
      </c>
      <c r="B128" s="53">
        <v>291.75</v>
      </c>
    </row>
    <row r="129" spans="1:2">
      <c r="A129" s="46" t="s">
        <v>179</v>
      </c>
      <c r="B129" s="53">
        <v>306.89999999999998</v>
      </c>
    </row>
    <row r="130" spans="1:2">
      <c r="A130" s="46" t="s">
        <v>180</v>
      </c>
      <c r="B130" s="53">
        <v>309.25</v>
      </c>
    </row>
    <row r="131" spans="1:2">
      <c r="A131" s="46" t="s">
        <v>181</v>
      </c>
      <c r="B131" s="53">
        <v>340.6</v>
      </c>
    </row>
    <row r="132" spans="1:2">
      <c r="A132" s="46" t="s">
        <v>182</v>
      </c>
      <c r="B132" s="53">
        <v>317.60000000000002</v>
      </c>
    </row>
    <row r="133" spans="1:2">
      <c r="A133" s="46" t="s">
        <v>183</v>
      </c>
      <c r="B133" s="53">
        <v>355.25</v>
      </c>
    </row>
    <row r="134" spans="1:2">
      <c r="A134" s="46" t="s">
        <v>184</v>
      </c>
      <c r="B134" s="53">
        <v>343.95</v>
      </c>
    </row>
    <row r="135" spans="1:2">
      <c r="A135" s="46" t="s">
        <v>185</v>
      </c>
      <c r="B135" s="53">
        <v>377.95</v>
      </c>
    </row>
    <row r="136" spans="1:2">
      <c r="A136" s="46" t="s">
        <v>186</v>
      </c>
      <c r="B136" s="53">
        <v>391.45</v>
      </c>
    </row>
    <row r="137" spans="1:2">
      <c r="A137" s="46" t="s">
        <v>187</v>
      </c>
      <c r="B137" s="53">
        <v>360.95</v>
      </c>
    </row>
    <row r="138" spans="1:2">
      <c r="A138" s="46" t="s">
        <v>188</v>
      </c>
      <c r="B138" s="53">
        <v>373.05</v>
      </c>
    </row>
    <row r="139" spans="1:2">
      <c r="A139" s="46" t="s">
        <v>189</v>
      </c>
      <c r="B139" s="53">
        <v>484.6</v>
      </c>
    </row>
    <row r="140" spans="1:2">
      <c r="A140" s="46" t="s">
        <v>190</v>
      </c>
      <c r="B140" s="53">
        <v>466.7</v>
      </c>
    </row>
    <row r="141" spans="1:2">
      <c r="A141" s="46" t="s">
        <v>191</v>
      </c>
      <c r="B141" s="53">
        <v>487.15</v>
      </c>
    </row>
    <row r="142" spans="1:2">
      <c r="A142" s="46" t="s">
        <v>192</v>
      </c>
      <c r="B142" s="53">
        <v>582.6</v>
      </c>
    </row>
    <row r="143" spans="1:2">
      <c r="A143" s="46" t="s">
        <v>193</v>
      </c>
      <c r="B143" s="53">
        <v>626.85</v>
      </c>
    </row>
    <row r="144" spans="1:2">
      <c r="A144" s="46" t="s">
        <v>194</v>
      </c>
      <c r="B144" s="53">
        <v>628.20000000000005</v>
      </c>
    </row>
    <row r="145" spans="1:2">
      <c r="A145" s="46" t="s">
        <v>195</v>
      </c>
      <c r="B145" s="53">
        <v>497.95</v>
      </c>
    </row>
    <row r="146" spans="1:2">
      <c r="A146" s="46" t="s">
        <v>196</v>
      </c>
      <c r="B146" s="53">
        <v>533.45000000000005</v>
      </c>
    </row>
    <row r="147" spans="1:2">
      <c r="A147" s="46" t="s">
        <v>197</v>
      </c>
      <c r="B147" s="53">
        <v>411.75</v>
      </c>
    </row>
    <row r="148" spans="1:2">
      <c r="A148" s="46" t="s">
        <v>198</v>
      </c>
      <c r="B148" s="53">
        <v>493.95</v>
      </c>
    </row>
    <row r="149" spans="1:2">
      <c r="A149" s="46" t="s">
        <v>199</v>
      </c>
      <c r="B149" s="53">
        <v>488.95</v>
      </c>
    </row>
    <row r="150" spans="1:2">
      <c r="A150" s="46" t="s">
        <v>200</v>
      </c>
      <c r="B150" s="53">
        <v>392.2</v>
      </c>
    </row>
    <row r="151" spans="1:2">
      <c r="A151" s="46" t="s">
        <v>201</v>
      </c>
      <c r="B151" s="53">
        <v>349.7</v>
      </c>
    </row>
    <row r="152" spans="1:2">
      <c r="A152" s="46" t="s">
        <v>202</v>
      </c>
      <c r="B152" s="53">
        <v>334.4</v>
      </c>
    </row>
    <row r="153" spans="1:2">
      <c r="A153" s="46" t="s">
        <v>203</v>
      </c>
      <c r="B153" s="53">
        <v>279.45</v>
      </c>
    </row>
    <row r="154" spans="1:2">
      <c r="A154" s="46" t="s">
        <v>204</v>
      </c>
      <c r="B154" s="53">
        <v>201.9</v>
      </c>
    </row>
    <row r="155" spans="1:2">
      <c r="A155" s="46" t="s">
        <v>205</v>
      </c>
      <c r="B155" s="53">
        <v>197.45</v>
      </c>
    </row>
    <row r="156" spans="1:2">
      <c r="A156" s="46" t="s">
        <v>206</v>
      </c>
      <c r="B156" s="53">
        <v>238.05</v>
      </c>
    </row>
    <row r="157" spans="1:2">
      <c r="A157" s="46" t="s">
        <v>207</v>
      </c>
      <c r="B157" s="53">
        <v>230.85</v>
      </c>
    </row>
    <row r="158" spans="1:2">
      <c r="A158" s="46" t="s">
        <v>208</v>
      </c>
      <c r="B158" s="53">
        <v>207.5</v>
      </c>
    </row>
    <row r="159" spans="1:2">
      <c r="A159" s="46" t="s">
        <v>209</v>
      </c>
      <c r="B159" s="53">
        <v>210.15</v>
      </c>
    </row>
    <row r="160" spans="1:2">
      <c r="A160" s="46" t="s">
        <v>210</v>
      </c>
      <c r="B160" s="53">
        <v>233.3</v>
      </c>
    </row>
    <row r="161" spans="1:2">
      <c r="A161" s="46" t="s">
        <v>211</v>
      </c>
      <c r="B161" s="53">
        <v>349.95</v>
      </c>
    </row>
    <row r="162" spans="1:2">
      <c r="A162" s="46" t="s">
        <v>212</v>
      </c>
      <c r="B162" s="53">
        <v>276</v>
      </c>
    </row>
    <row r="163" spans="1:2">
      <c r="A163" s="46" t="s">
        <v>213</v>
      </c>
      <c r="B163" s="53">
        <v>313.64999999999998</v>
      </c>
    </row>
    <row r="164" spans="1:2">
      <c r="A164" s="46" t="s">
        <v>214</v>
      </c>
      <c r="B164" s="53">
        <v>370.25</v>
      </c>
    </row>
    <row r="165" spans="1:2">
      <c r="A165" s="46" t="s">
        <v>215</v>
      </c>
      <c r="B165" s="53">
        <v>389.25</v>
      </c>
    </row>
    <row r="166" spans="1:2">
      <c r="A166" s="46" t="s">
        <v>216</v>
      </c>
      <c r="B166" s="53">
        <v>371.05</v>
      </c>
    </row>
    <row r="167" spans="1:2">
      <c r="A167" s="46" t="s">
        <v>217</v>
      </c>
      <c r="B167" s="53">
        <v>387.45</v>
      </c>
    </row>
    <row r="168" spans="1:2">
      <c r="A168" s="46" t="s">
        <v>218</v>
      </c>
      <c r="B168" s="53">
        <v>386.55</v>
      </c>
    </row>
    <row r="169" spans="1:2">
      <c r="A169" s="47"/>
      <c r="B169" s="53"/>
    </row>
    <row r="170" spans="1:2">
      <c r="A170" s="47"/>
      <c r="B170" s="53"/>
    </row>
    <row r="171" spans="1:2">
      <c r="A171" s="47"/>
      <c r="B171" s="53"/>
    </row>
    <row r="172" spans="1:2">
      <c r="A172" s="47"/>
      <c r="B172" s="53"/>
    </row>
    <row r="173" spans="1:2">
      <c r="A173" s="47"/>
      <c r="B173" s="53"/>
    </row>
    <row r="174" spans="1:2">
      <c r="A174" s="47"/>
      <c r="B174" s="53"/>
    </row>
    <row r="175" spans="1:2">
      <c r="A175" s="47"/>
      <c r="B175" s="53"/>
    </row>
    <row r="176" spans="1:2">
      <c r="A176" s="47"/>
      <c r="B176" s="53"/>
    </row>
    <row r="177" spans="1:2">
      <c r="A177" s="47"/>
      <c r="B177" s="53"/>
    </row>
    <row r="178" spans="1:2">
      <c r="A178" s="47"/>
      <c r="B178" s="53"/>
    </row>
    <row r="179" spans="1:2">
      <c r="A179" s="47"/>
      <c r="B179" s="53"/>
    </row>
    <row r="180" spans="1:2">
      <c r="A180" s="47"/>
      <c r="B180" s="53"/>
    </row>
    <row r="181" spans="1:2">
      <c r="A181" s="47"/>
      <c r="B181" s="53"/>
    </row>
    <row r="182" spans="1:2">
      <c r="A182" s="47"/>
      <c r="B182" s="53"/>
    </row>
    <row r="183" spans="1:2">
      <c r="A183" s="47"/>
      <c r="B183" s="53"/>
    </row>
    <row r="184" spans="1:2">
      <c r="A184" s="47"/>
      <c r="B184" s="53"/>
    </row>
    <row r="185" spans="1:2">
      <c r="A185" s="47"/>
      <c r="B185" s="53"/>
    </row>
    <row r="186" spans="1:2">
      <c r="A186" s="47"/>
      <c r="B186" s="53"/>
    </row>
    <row r="187" spans="1:2">
      <c r="A187" s="47"/>
      <c r="B187" s="53"/>
    </row>
    <row r="188" spans="1:2">
      <c r="A188" s="47"/>
      <c r="B188" s="53"/>
    </row>
    <row r="189" spans="1:2">
      <c r="A189" s="47"/>
      <c r="B189" s="53"/>
    </row>
    <row r="190" spans="1:2">
      <c r="A190" s="47"/>
      <c r="B190" s="53"/>
    </row>
    <row r="191" spans="1:2">
      <c r="A191" s="47"/>
      <c r="B191" s="53"/>
    </row>
    <row r="192" spans="1:2">
      <c r="A192" s="47"/>
      <c r="B192" s="53"/>
    </row>
    <row r="193" spans="1:2">
      <c r="A193" s="47"/>
      <c r="B193" s="53"/>
    </row>
    <row r="194" spans="1:2">
      <c r="A194" s="47"/>
      <c r="B194" s="53"/>
    </row>
    <row r="195" spans="1:2">
      <c r="A195" s="47"/>
      <c r="B195" s="53"/>
    </row>
    <row r="196" spans="1:2">
      <c r="A196" s="47"/>
      <c r="B196" s="53"/>
    </row>
    <row r="197" spans="1:2">
      <c r="A197" s="47"/>
      <c r="B197" s="53"/>
    </row>
    <row r="198" spans="1:2">
      <c r="A198" s="47"/>
      <c r="B198" s="53"/>
    </row>
  </sheetData>
  <pageMargins left="0.7" right="0.7" top="0.75" bottom="0.75" header="0.3" footer="0.3"/>
  <pageSetup orientation="portrait" horizontalDpi="0" verticalDpi="0" r:id="rId1"/>
  <ignoredErrors>
    <ignoredError sqref="A2:A168" twoDigitTextYear="1"/>
  </ignoredErrors>
</worksheet>
</file>

<file path=xl/worksheets/sheet6.xml><?xml version="1.0" encoding="utf-8"?>
<worksheet xmlns="http://schemas.openxmlformats.org/spreadsheetml/2006/main" xmlns:r="http://schemas.openxmlformats.org/officeDocument/2006/relationships">
  <dimension ref="A1:B232"/>
  <sheetViews>
    <sheetView workbookViewId="0">
      <selection activeCell="A83" sqref="A83"/>
    </sheetView>
  </sheetViews>
  <sheetFormatPr defaultRowHeight="15"/>
  <cols>
    <col min="1" max="1" width="9.140625" style="46"/>
    <col min="2" max="2" width="10.7109375" style="46" bestFit="1" customWidth="1"/>
    <col min="3" max="16384" width="9.140625" style="46"/>
  </cols>
  <sheetData>
    <row r="1" spans="1:2">
      <c r="A1" s="46" t="s">
        <v>46</v>
      </c>
      <c r="B1" s="46" t="s">
        <v>48</v>
      </c>
    </row>
    <row r="2" spans="1:2">
      <c r="A2" s="46" t="s">
        <v>219</v>
      </c>
      <c r="B2" s="46">
        <v>40</v>
      </c>
    </row>
    <row r="3" spans="1:2">
      <c r="A3" s="46" t="s">
        <v>220</v>
      </c>
      <c r="B3" s="46">
        <v>54.25</v>
      </c>
    </row>
    <row r="4" spans="1:2">
      <c r="A4" s="46" t="s">
        <v>221</v>
      </c>
      <c r="B4" s="46">
        <v>52</v>
      </c>
    </row>
    <row r="5" spans="1:2">
      <c r="A5" s="46" t="s">
        <v>222</v>
      </c>
      <c r="B5" s="46">
        <v>58</v>
      </c>
    </row>
    <row r="6" spans="1:2">
      <c r="A6" s="46" t="s">
        <v>223</v>
      </c>
      <c r="B6" s="46">
        <v>62.5</v>
      </c>
    </row>
    <row r="7" spans="1:2">
      <c r="A7" s="46" t="s">
        <v>224</v>
      </c>
      <c r="B7" s="46">
        <v>68.75</v>
      </c>
    </row>
    <row r="8" spans="1:2">
      <c r="A8" s="46" t="s">
        <v>225</v>
      </c>
      <c r="B8" s="46">
        <v>62.5</v>
      </c>
    </row>
    <row r="9" spans="1:2">
      <c r="A9" s="46" t="s">
        <v>226</v>
      </c>
      <c r="B9" s="46">
        <v>70</v>
      </c>
    </row>
    <row r="10" spans="1:2">
      <c r="A10" s="46" t="s">
        <v>227</v>
      </c>
      <c r="B10" s="46">
        <v>71.25</v>
      </c>
    </row>
    <row r="11" spans="1:2">
      <c r="A11" s="46" t="s">
        <v>228</v>
      </c>
      <c r="B11" s="46">
        <v>112.5</v>
      </c>
    </row>
    <row r="12" spans="1:2">
      <c r="A12" s="46" t="s">
        <v>229</v>
      </c>
      <c r="B12" s="46">
        <v>137.5</v>
      </c>
    </row>
    <row r="13" spans="1:2">
      <c r="A13" s="46" t="s">
        <v>230</v>
      </c>
      <c r="B13" s="46">
        <v>110</v>
      </c>
    </row>
    <row r="14" spans="1:2">
      <c r="A14" s="46" t="s">
        <v>231</v>
      </c>
      <c r="B14" s="46">
        <v>107.5</v>
      </c>
    </row>
    <row r="15" spans="1:2">
      <c r="A15" s="46" t="s">
        <v>232</v>
      </c>
      <c r="B15" s="46">
        <v>100</v>
      </c>
    </row>
    <row r="16" spans="1:2">
      <c r="A16" s="46" t="s">
        <v>233</v>
      </c>
      <c r="B16" s="46">
        <v>93.75</v>
      </c>
    </row>
    <row r="17" spans="1:2">
      <c r="A17" s="46" t="s">
        <v>234</v>
      </c>
      <c r="B17" s="46">
        <v>96.25</v>
      </c>
    </row>
    <row r="18" spans="1:2">
      <c r="A18" s="46" t="s">
        <v>235</v>
      </c>
      <c r="B18" s="46">
        <v>95</v>
      </c>
    </row>
    <row r="19" spans="1:2">
      <c r="A19" s="46" t="s">
        <v>236</v>
      </c>
      <c r="B19" s="46">
        <v>85</v>
      </c>
    </row>
    <row r="20" spans="1:2">
      <c r="A20" s="46" t="s">
        <v>237</v>
      </c>
      <c r="B20" s="46">
        <v>87.5</v>
      </c>
    </row>
    <row r="21" spans="1:2">
      <c r="A21" s="46" t="s">
        <v>238</v>
      </c>
      <c r="B21" s="46">
        <v>90</v>
      </c>
    </row>
    <row r="22" spans="1:2">
      <c r="A22" s="46" t="s">
        <v>239</v>
      </c>
      <c r="B22" s="46">
        <v>85</v>
      </c>
    </row>
    <row r="23" spans="1:2">
      <c r="A23" s="46" t="s">
        <v>240</v>
      </c>
      <c r="B23" s="46">
        <v>75</v>
      </c>
    </row>
    <row r="24" spans="1:2">
      <c r="A24" s="46" t="s">
        <v>241</v>
      </c>
      <c r="B24" s="46">
        <v>75</v>
      </c>
    </row>
    <row r="25" spans="1:2">
      <c r="A25" s="46" t="s">
        <v>52</v>
      </c>
      <c r="B25" s="46">
        <v>69.5</v>
      </c>
    </row>
    <row r="26" spans="1:2">
      <c r="A26" s="46" t="s">
        <v>242</v>
      </c>
      <c r="B26" s="46">
        <v>61</v>
      </c>
    </row>
    <row r="27" spans="1:2">
      <c r="A27" s="46" t="s">
        <v>51</v>
      </c>
      <c r="B27" s="46">
        <v>66</v>
      </c>
    </row>
    <row r="28" spans="1:2">
      <c r="A28" s="46" t="s">
        <v>243</v>
      </c>
      <c r="B28" s="46">
        <v>66.5</v>
      </c>
    </row>
    <row r="29" spans="1:2">
      <c r="A29" s="46" t="s">
        <v>244</v>
      </c>
      <c r="B29" s="46">
        <v>65.5</v>
      </c>
    </row>
    <row r="30" spans="1:2">
      <c r="A30" s="46" t="s">
        <v>245</v>
      </c>
      <c r="B30" s="46">
        <v>60.5</v>
      </c>
    </row>
    <row r="31" spans="1:2">
      <c r="A31" s="46" t="s">
        <v>246</v>
      </c>
      <c r="B31" s="46">
        <v>58</v>
      </c>
    </row>
    <row r="32" spans="1:2">
      <c r="A32" s="46" t="s">
        <v>247</v>
      </c>
      <c r="B32" s="46">
        <v>57</v>
      </c>
    </row>
    <row r="33" spans="1:2">
      <c r="A33" s="46" t="s">
        <v>248</v>
      </c>
      <c r="B33" s="46">
        <v>46</v>
      </c>
    </row>
    <row r="34" spans="1:2">
      <c r="A34" s="46" t="s">
        <v>249</v>
      </c>
      <c r="B34" s="46">
        <v>51</v>
      </c>
    </row>
    <row r="35" spans="1:2">
      <c r="A35" s="46" t="s">
        <v>250</v>
      </c>
      <c r="B35" s="46">
        <v>38</v>
      </c>
    </row>
    <row r="36" spans="1:2">
      <c r="A36" s="46" t="s">
        <v>251</v>
      </c>
      <c r="B36" s="46">
        <v>47</v>
      </c>
    </row>
    <row r="37" spans="1:2">
      <c r="A37" s="46" t="s">
        <v>53</v>
      </c>
      <c r="B37" s="46">
        <v>38</v>
      </c>
    </row>
    <row r="38" spans="1:2">
      <c r="A38" s="46" t="s">
        <v>54</v>
      </c>
      <c r="B38" s="46">
        <v>45</v>
      </c>
    </row>
    <row r="39" spans="1:2">
      <c r="A39" s="46" t="s">
        <v>55</v>
      </c>
      <c r="B39" s="46">
        <v>41</v>
      </c>
    </row>
    <row r="40" spans="1:2">
      <c r="A40" s="46" t="s">
        <v>56</v>
      </c>
      <c r="B40" s="46">
        <v>43.2</v>
      </c>
    </row>
    <row r="41" spans="1:2">
      <c r="A41" s="46" t="s">
        <v>57</v>
      </c>
      <c r="B41" s="46">
        <v>29.4</v>
      </c>
    </row>
    <row r="42" spans="1:2">
      <c r="A42" s="46" t="s">
        <v>58</v>
      </c>
      <c r="B42" s="46">
        <v>31</v>
      </c>
    </row>
    <row r="43" spans="1:2">
      <c r="A43" s="46" t="s">
        <v>59</v>
      </c>
      <c r="B43" s="46">
        <v>27.2</v>
      </c>
    </row>
    <row r="44" spans="1:2">
      <c r="A44" s="46" t="s">
        <v>60</v>
      </c>
      <c r="B44" s="46">
        <v>28.6</v>
      </c>
    </row>
    <row r="45" spans="1:2">
      <c r="A45" s="46" t="s">
        <v>61</v>
      </c>
      <c r="B45" s="46">
        <v>26</v>
      </c>
    </row>
    <row r="46" spans="1:2">
      <c r="A46" s="46" t="s">
        <v>62</v>
      </c>
      <c r="B46" s="46">
        <v>32</v>
      </c>
    </row>
    <row r="47" spans="1:2">
      <c r="A47" s="46" t="s">
        <v>63</v>
      </c>
      <c r="B47" s="46">
        <v>31</v>
      </c>
    </row>
    <row r="48" spans="1:2">
      <c r="A48" s="46" t="s">
        <v>64</v>
      </c>
      <c r="B48" s="46">
        <v>35</v>
      </c>
    </row>
    <row r="49" spans="1:2">
      <c r="A49" s="46" t="s">
        <v>65</v>
      </c>
      <c r="B49" s="46">
        <v>32.25</v>
      </c>
    </row>
    <row r="50" spans="1:2">
      <c r="A50" s="46" t="s">
        <v>66</v>
      </c>
      <c r="B50" s="46">
        <v>30.25</v>
      </c>
    </row>
    <row r="51" spans="1:2">
      <c r="A51" s="46" t="s">
        <v>67</v>
      </c>
      <c r="B51" s="46">
        <v>27.25</v>
      </c>
    </row>
    <row r="52" spans="1:2">
      <c r="A52" s="46" t="s">
        <v>68</v>
      </c>
      <c r="B52" s="46">
        <v>28.5</v>
      </c>
    </row>
    <row r="53" spans="1:2">
      <c r="A53" s="46" t="s">
        <v>69</v>
      </c>
      <c r="B53" s="46">
        <v>31</v>
      </c>
    </row>
    <row r="54" spans="1:2">
      <c r="A54" s="46" t="s">
        <v>70</v>
      </c>
      <c r="B54" s="46">
        <v>32.5</v>
      </c>
    </row>
    <row r="55" spans="1:2">
      <c r="A55" s="46" t="s">
        <v>71</v>
      </c>
      <c r="B55" s="46">
        <v>28.5</v>
      </c>
    </row>
    <row r="56" spans="1:2">
      <c r="A56" s="46" t="s">
        <v>72</v>
      </c>
      <c r="B56" s="46">
        <v>27</v>
      </c>
    </row>
    <row r="57" spans="1:2">
      <c r="A57" s="46" t="s">
        <v>73</v>
      </c>
      <c r="B57" s="46">
        <v>28</v>
      </c>
    </row>
    <row r="58" spans="1:2">
      <c r="A58" s="46" t="s">
        <v>74</v>
      </c>
      <c r="B58" s="46">
        <v>26.25</v>
      </c>
    </row>
    <row r="59" spans="1:2">
      <c r="A59" s="46" t="s">
        <v>75</v>
      </c>
      <c r="B59" s="46">
        <v>24.5</v>
      </c>
    </row>
    <row r="60" spans="1:2">
      <c r="A60" s="46" t="s">
        <v>76</v>
      </c>
      <c r="B60" s="46">
        <v>21.35</v>
      </c>
    </row>
    <row r="61" spans="1:2">
      <c r="A61" s="46" t="s">
        <v>77</v>
      </c>
      <c r="B61" s="46">
        <v>25.1</v>
      </c>
    </row>
    <row r="62" spans="1:2">
      <c r="A62" s="46" t="s">
        <v>78</v>
      </c>
      <c r="B62" s="46">
        <v>30</v>
      </c>
    </row>
    <row r="63" spans="1:2">
      <c r="A63" s="46" t="s">
        <v>79</v>
      </c>
      <c r="B63" s="46">
        <v>26.55</v>
      </c>
    </row>
    <row r="64" spans="1:2">
      <c r="A64" s="46" t="s">
        <v>80</v>
      </c>
      <c r="B64" s="46">
        <v>24.45</v>
      </c>
    </row>
    <row r="65" spans="1:2">
      <c r="A65" s="46" t="s">
        <v>81</v>
      </c>
      <c r="B65" s="46">
        <v>29.9</v>
      </c>
    </row>
    <row r="66" spans="1:2">
      <c r="A66" s="46" t="s">
        <v>82</v>
      </c>
      <c r="B66" s="46">
        <v>31.45</v>
      </c>
    </row>
    <row r="67" spans="1:2">
      <c r="A67" s="46" t="s">
        <v>83</v>
      </c>
      <c r="B67" s="46">
        <v>26.65</v>
      </c>
    </row>
    <row r="68" spans="1:2">
      <c r="A68" s="46" t="s">
        <v>84</v>
      </c>
      <c r="B68" s="46">
        <v>25.8</v>
      </c>
    </row>
    <row r="69" spans="1:2">
      <c r="A69" s="46" t="s">
        <v>85</v>
      </c>
      <c r="B69" s="46">
        <v>23.4</v>
      </c>
    </row>
    <row r="70" spans="1:2">
      <c r="A70" s="46" t="s">
        <v>86</v>
      </c>
      <c r="B70" s="46">
        <v>24.75</v>
      </c>
    </row>
    <row r="71" spans="1:2">
      <c r="A71" s="46" t="s">
        <v>87</v>
      </c>
      <c r="B71" s="46">
        <v>23.3</v>
      </c>
    </row>
    <row r="72" spans="1:2">
      <c r="A72" s="46" t="s">
        <v>88</v>
      </c>
      <c r="B72" s="46">
        <v>29.85</v>
      </c>
    </row>
    <row r="73" spans="1:2">
      <c r="A73" s="46" t="s">
        <v>89</v>
      </c>
      <c r="B73" s="46">
        <v>29.2</v>
      </c>
    </row>
    <row r="74" spans="1:2">
      <c r="A74" s="46" t="s">
        <v>90</v>
      </c>
      <c r="B74" s="46">
        <v>25.05</v>
      </c>
    </row>
    <row r="75" spans="1:2">
      <c r="A75" s="46" t="s">
        <v>91</v>
      </c>
      <c r="B75" s="46">
        <v>23</v>
      </c>
    </row>
    <row r="76" spans="1:2">
      <c r="A76" s="46" t="s">
        <v>92</v>
      </c>
      <c r="B76" s="46">
        <v>31.95</v>
      </c>
    </row>
    <row r="77" spans="1:2">
      <c r="A77" s="46" t="s">
        <v>93</v>
      </c>
      <c r="B77" s="46">
        <v>37</v>
      </c>
    </row>
    <row r="78" spans="1:2">
      <c r="A78" s="46" t="s">
        <v>94</v>
      </c>
      <c r="B78" s="46">
        <v>45.6</v>
      </c>
    </row>
    <row r="79" spans="1:2">
      <c r="A79" s="46" t="s">
        <v>95</v>
      </c>
      <c r="B79" s="46">
        <v>43.1</v>
      </c>
    </row>
    <row r="80" spans="1:2">
      <c r="A80" s="46" t="s">
        <v>96</v>
      </c>
      <c r="B80" s="46">
        <v>38</v>
      </c>
    </row>
    <row r="81" spans="1:2">
      <c r="A81" s="46" t="s">
        <v>97</v>
      </c>
      <c r="B81" s="46">
        <v>34.549999999999997</v>
      </c>
    </row>
    <row r="82" spans="1:2">
      <c r="A82" s="46" t="s">
        <v>98</v>
      </c>
      <c r="B82" s="46">
        <v>41.15</v>
      </c>
    </row>
    <row r="83" spans="1:2">
      <c r="A83" s="46" t="s">
        <v>99</v>
      </c>
      <c r="B83" s="46">
        <v>34.299999999999997</v>
      </c>
    </row>
    <row r="84" spans="1:2">
      <c r="A84" s="46" t="s">
        <v>100</v>
      </c>
      <c r="B84" s="46">
        <v>31.85</v>
      </c>
    </row>
    <row r="85" spans="1:2">
      <c r="A85" s="46" t="s">
        <v>101</v>
      </c>
      <c r="B85" s="46">
        <v>27.1</v>
      </c>
    </row>
    <row r="86" spans="1:2">
      <c r="A86" s="46" t="s">
        <v>102</v>
      </c>
      <c r="B86" s="46">
        <v>24.4</v>
      </c>
    </row>
    <row r="87" spans="1:2">
      <c r="A87" s="46" t="s">
        <v>103</v>
      </c>
      <c r="B87" s="54">
        <v>21.9</v>
      </c>
    </row>
    <row r="88" spans="1:2">
      <c r="A88" s="46" t="s">
        <v>104</v>
      </c>
      <c r="B88" s="55">
        <v>23</v>
      </c>
    </row>
    <row r="89" spans="1:2">
      <c r="A89" s="46" t="s">
        <v>105</v>
      </c>
      <c r="B89" s="46">
        <v>23.05</v>
      </c>
    </row>
    <row r="90" spans="1:2">
      <c r="A90" s="46" t="s">
        <v>106</v>
      </c>
      <c r="B90" s="46">
        <v>21.95</v>
      </c>
    </row>
    <row r="91" spans="1:2">
      <c r="A91" s="46" t="s">
        <v>107</v>
      </c>
      <c r="B91" s="46">
        <v>20.25</v>
      </c>
    </row>
    <row r="92" spans="1:2">
      <c r="A92" s="46" t="s">
        <v>108</v>
      </c>
      <c r="B92" s="46">
        <v>19.5</v>
      </c>
    </row>
    <row r="93" spans="1:2">
      <c r="A93" s="46" t="s">
        <v>109</v>
      </c>
      <c r="B93" s="46">
        <v>20.6</v>
      </c>
    </row>
    <row r="94" spans="1:2">
      <c r="A94" s="46" t="s">
        <v>110</v>
      </c>
      <c r="B94" s="46">
        <v>20.8</v>
      </c>
    </row>
    <row r="95" spans="1:2">
      <c r="A95" s="46" t="s">
        <v>111</v>
      </c>
      <c r="B95" s="46">
        <v>20.8</v>
      </c>
    </row>
    <row r="96" spans="1:2">
      <c r="A96" s="46" t="s">
        <v>112</v>
      </c>
      <c r="B96" s="46">
        <v>24.45</v>
      </c>
    </row>
    <row r="97" spans="1:2">
      <c r="A97" s="46" t="s">
        <v>113</v>
      </c>
      <c r="B97" s="46">
        <v>20</v>
      </c>
    </row>
    <row r="98" spans="1:2">
      <c r="A98" s="46" t="s">
        <v>114</v>
      </c>
      <c r="B98" s="46">
        <v>19.25</v>
      </c>
    </row>
    <row r="99" spans="1:2">
      <c r="A99" s="46" t="s">
        <v>115</v>
      </c>
      <c r="B99" s="46">
        <v>22.45</v>
      </c>
    </row>
    <row r="100" spans="1:2">
      <c r="A100" s="46" t="s">
        <v>116</v>
      </c>
      <c r="B100" s="46">
        <v>19.45</v>
      </c>
    </row>
    <row r="101" spans="1:2">
      <c r="A101" s="46" t="s">
        <v>117</v>
      </c>
      <c r="B101" s="46">
        <v>14.95</v>
      </c>
    </row>
    <row r="102" spans="1:2">
      <c r="A102" s="46" t="s">
        <v>118</v>
      </c>
      <c r="B102" s="46">
        <v>14.95</v>
      </c>
    </row>
    <row r="103" spans="1:2">
      <c r="A103" s="46" t="s">
        <v>119</v>
      </c>
      <c r="B103" s="46">
        <v>13.1</v>
      </c>
    </row>
    <row r="104" spans="1:2">
      <c r="A104" s="46" t="s">
        <v>120</v>
      </c>
      <c r="B104" s="46">
        <v>12.6</v>
      </c>
    </row>
    <row r="105" spans="1:2">
      <c r="A105" s="46" t="s">
        <v>121</v>
      </c>
      <c r="B105" s="46">
        <v>14.35</v>
      </c>
    </row>
    <row r="106" spans="1:2">
      <c r="A106" s="46" t="s">
        <v>122</v>
      </c>
      <c r="B106" s="46">
        <v>13</v>
      </c>
    </row>
    <row r="107" spans="1:2">
      <c r="A107" s="46" t="s">
        <v>123</v>
      </c>
      <c r="B107" s="46">
        <v>13.6</v>
      </c>
    </row>
    <row r="108" spans="1:2">
      <c r="A108" s="46" t="s">
        <v>124</v>
      </c>
      <c r="B108" s="46">
        <v>14.95</v>
      </c>
    </row>
    <row r="109" spans="1:2">
      <c r="A109" s="46" t="s">
        <v>125</v>
      </c>
      <c r="B109" s="46">
        <v>19.7</v>
      </c>
    </row>
    <row r="110" spans="1:2">
      <c r="A110" s="46" t="s">
        <v>126</v>
      </c>
      <c r="B110" s="46">
        <v>20.05</v>
      </c>
    </row>
    <row r="111" spans="1:2">
      <c r="A111" s="46" t="s">
        <v>127</v>
      </c>
      <c r="B111" s="46">
        <v>19.2</v>
      </c>
    </row>
    <row r="112" spans="1:2">
      <c r="A112" s="46" t="s">
        <v>128</v>
      </c>
      <c r="B112" s="46">
        <v>27.4</v>
      </c>
    </row>
    <row r="113" spans="1:2">
      <c r="A113" s="46" t="s">
        <v>129</v>
      </c>
      <c r="B113" s="46">
        <v>21.15</v>
      </c>
    </row>
    <row r="114" spans="1:2">
      <c r="A114" s="46" t="s">
        <v>130</v>
      </c>
      <c r="B114" s="46">
        <v>17.899999999999999</v>
      </c>
    </row>
    <row r="115" spans="1:2">
      <c r="A115" s="46" t="s">
        <v>131</v>
      </c>
      <c r="B115" s="46">
        <v>15.05</v>
      </c>
    </row>
    <row r="116" spans="1:2">
      <c r="A116" s="46" t="s">
        <v>132</v>
      </c>
      <c r="B116" s="46">
        <v>15.45</v>
      </c>
    </row>
    <row r="117" spans="1:2">
      <c r="A117" s="46" t="s">
        <v>133</v>
      </c>
      <c r="B117" s="46">
        <v>18.25</v>
      </c>
    </row>
    <row r="118" spans="1:2">
      <c r="A118" s="46" t="s">
        <v>134</v>
      </c>
      <c r="B118" s="46">
        <v>20.350000000000001</v>
      </c>
    </row>
    <row r="119" spans="1:2">
      <c r="A119" s="46" t="s">
        <v>135</v>
      </c>
      <c r="B119" s="46">
        <v>17.8</v>
      </c>
    </row>
    <row r="120" spans="1:2">
      <c r="A120" s="46" t="s">
        <v>136</v>
      </c>
      <c r="B120" s="46">
        <v>19.7</v>
      </c>
    </row>
    <row r="121" spans="1:2">
      <c r="A121" s="46" t="s">
        <v>137</v>
      </c>
      <c r="B121" s="46">
        <v>15.2</v>
      </c>
    </row>
    <row r="122" spans="1:2">
      <c r="A122" s="46" t="s">
        <v>138</v>
      </c>
      <c r="B122" s="46">
        <v>18.5</v>
      </c>
    </row>
    <row r="123" spans="1:2">
      <c r="A123" s="46" t="s">
        <v>139</v>
      </c>
      <c r="B123" s="46">
        <v>23.45</v>
      </c>
    </row>
    <row r="124" spans="1:2">
      <c r="A124" s="46" t="s">
        <v>140</v>
      </c>
      <c r="B124" s="46">
        <v>27.9</v>
      </c>
    </row>
    <row r="125" spans="1:2">
      <c r="A125" s="46" t="s">
        <v>141</v>
      </c>
      <c r="B125" s="46">
        <v>23.85</v>
      </c>
    </row>
    <row r="126" spans="1:2">
      <c r="A126" s="46" t="s">
        <v>142</v>
      </c>
      <c r="B126" s="46">
        <v>30.65</v>
      </c>
    </row>
    <row r="127" spans="1:2">
      <c r="A127" s="46" t="s">
        <v>143</v>
      </c>
      <c r="B127" s="46">
        <v>30.35</v>
      </c>
    </row>
    <row r="128" spans="1:2">
      <c r="A128" s="46" t="s">
        <v>144</v>
      </c>
      <c r="B128" s="46">
        <v>41.25</v>
      </c>
    </row>
    <row r="129" spans="1:2">
      <c r="A129" s="46" t="s">
        <v>145</v>
      </c>
      <c r="B129" s="46">
        <v>61.95</v>
      </c>
    </row>
    <row r="130" spans="1:2">
      <c r="A130" s="46" t="s">
        <v>146</v>
      </c>
      <c r="B130" s="46">
        <v>70.400000000000006</v>
      </c>
    </row>
    <row r="131" spans="1:2">
      <c r="A131" s="46" t="s">
        <v>147</v>
      </c>
      <c r="B131" s="46">
        <v>53.3</v>
      </c>
    </row>
    <row r="132" spans="1:2">
      <c r="A132" s="46" t="s">
        <v>148</v>
      </c>
      <c r="B132" s="46">
        <v>50.35</v>
      </c>
    </row>
    <row r="133" spans="1:2">
      <c r="A133" s="46" t="s">
        <v>149</v>
      </c>
      <c r="B133" s="46">
        <v>47.2</v>
      </c>
    </row>
    <row r="134" spans="1:2">
      <c r="A134" s="46" t="s">
        <v>150</v>
      </c>
      <c r="B134" s="46">
        <v>53.6</v>
      </c>
    </row>
    <row r="135" spans="1:2">
      <c r="A135" s="46" t="s">
        <v>151</v>
      </c>
      <c r="B135" s="46">
        <v>39.5</v>
      </c>
    </row>
    <row r="136" spans="1:2">
      <c r="A136" s="46" t="s">
        <v>152</v>
      </c>
      <c r="B136" s="46">
        <v>42.15</v>
      </c>
    </row>
    <row r="137" spans="1:2">
      <c r="A137" s="46" t="s">
        <v>153</v>
      </c>
      <c r="B137" s="46">
        <v>56.6</v>
      </c>
    </row>
    <row r="138" spans="1:2">
      <c r="A138" s="46" t="s">
        <v>154</v>
      </c>
      <c r="B138" s="46">
        <v>58.4</v>
      </c>
    </row>
    <row r="139" spans="1:2">
      <c r="A139" s="46" t="s">
        <v>155</v>
      </c>
      <c r="B139" s="46">
        <v>61.25</v>
      </c>
    </row>
    <row r="140" spans="1:2">
      <c r="A140" s="46" t="s">
        <v>156</v>
      </c>
      <c r="B140" s="46">
        <v>64.95</v>
      </c>
    </row>
    <row r="141" spans="1:2">
      <c r="A141" s="46" t="s">
        <v>157</v>
      </c>
      <c r="B141" s="46">
        <v>71.2</v>
      </c>
    </row>
    <row r="142" spans="1:2">
      <c r="A142" s="46" t="s">
        <v>158</v>
      </c>
      <c r="B142" s="46">
        <v>72.8</v>
      </c>
    </row>
    <row r="143" spans="1:2">
      <c r="A143" s="46" t="s">
        <v>159</v>
      </c>
      <c r="B143" s="46">
        <v>71.849999999999994</v>
      </c>
    </row>
    <row r="144" spans="1:2">
      <c r="A144" s="46" t="s">
        <v>160</v>
      </c>
      <c r="B144" s="46">
        <v>75</v>
      </c>
    </row>
    <row r="145" spans="1:2">
      <c r="A145" s="46" t="s">
        <v>161</v>
      </c>
      <c r="B145" s="46">
        <v>70.3</v>
      </c>
    </row>
    <row r="146" spans="1:2">
      <c r="A146" s="46" t="s">
        <v>162</v>
      </c>
      <c r="B146" s="46">
        <v>68.349999999999994</v>
      </c>
    </row>
    <row r="147" spans="1:2">
      <c r="A147" s="46" t="s">
        <v>163</v>
      </c>
      <c r="B147" s="46">
        <v>66.849999999999994</v>
      </c>
    </row>
    <row r="148" spans="1:2">
      <c r="A148" s="46" t="s">
        <v>164</v>
      </c>
      <c r="B148" s="46">
        <v>69.5</v>
      </c>
    </row>
    <row r="149" spans="1:2">
      <c r="A149" s="46" t="s">
        <v>165</v>
      </c>
      <c r="B149" s="46">
        <v>71.45</v>
      </c>
    </row>
    <row r="150" spans="1:2">
      <c r="A150" s="46" t="s">
        <v>166</v>
      </c>
      <c r="B150" s="46">
        <v>90.65</v>
      </c>
    </row>
    <row r="151" spans="1:2">
      <c r="A151" s="46" t="s">
        <v>167</v>
      </c>
      <c r="B151" s="46">
        <v>84.3</v>
      </c>
    </row>
    <row r="152" spans="1:2">
      <c r="A152" s="46" t="s">
        <v>168</v>
      </c>
      <c r="B152" s="46">
        <v>66.400000000000006</v>
      </c>
    </row>
    <row r="153" spans="1:2">
      <c r="A153" s="46" t="s">
        <v>169</v>
      </c>
      <c r="B153" s="46">
        <v>67.349999999999994</v>
      </c>
    </row>
    <row r="154" spans="1:2">
      <c r="A154" s="46" t="s">
        <v>170</v>
      </c>
      <c r="B154" s="46">
        <v>71.150000000000006</v>
      </c>
    </row>
    <row r="155" spans="1:2">
      <c r="A155" s="46" t="s">
        <v>171</v>
      </c>
      <c r="B155" s="46">
        <v>68</v>
      </c>
    </row>
    <row r="156" spans="1:2">
      <c r="A156" s="46" t="s">
        <v>172</v>
      </c>
      <c r="B156" s="46">
        <v>68.95</v>
      </c>
    </row>
    <row r="157" spans="1:2">
      <c r="A157" s="46" t="s">
        <v>173</v>
      </c>
      <c r="B157" s="46">
        <v>64.75</v>
      </c>
    </row>
    <row r="158" spans="1:2">
      <c r="A158" s="46" t="s">
        <v>174</v>
      </c>
      <c r="B158" s="46">
        <v>66.099999999999994</v>
      </c>
    </row>
    <row r="159" spans="1:2">
      <c r="A159" s="46" t="s">
        <v>175</v>
      </c>
      <c r="B159" s="46">
        <v>63.05</v>
      </c>
    </row>
    <row r="160" spans="1:2">
      <c r="A160" s="46" t="s">
        <v>176</v>
      </c>
      <c r="B160" s="46">
        <v>53.15</v>
      </c>
    </row>
    <row r="161" spans="1:2">
      <c r="A161" s="46" t="s">
        <v>177</v>
      </c>
      <c r="B161" s="46">
        <v>52.6</v>
      </c>
    </row>
    <row r="162" spans="1:2">
      <c r="A162" s="46" t="s">
        <v>178</v>
      </c>
      <c r="B162" s="46">
        <v>60.55</v>
      </c>
    </row>
    <row r="163" spans="1:2">
      <c r="A163" s="46" t="s">
        <v>179</v>
      </c>
      <c r="B163" s="46">
        <v>60.9</v>
      </c>
    </row>
    <row r="164" spans="1:2">
      <c r="A164" s="46" t="s">
        <v>180</v>
      </c>
      <c r="B164" s="46">
        <v>56.4</v>
      </c>
    </row>
    <row r="165" spans="1:2">
      <c r="A165" s="46" t="s">
        <v>181</v>
      </c>
      <c r="B165" s="46">
        <v>54.9</v>
      </c>
    </row>
    <row r="166" spans="1:2">
      <c r="A166" s="46" t="s">
        <v>182</v>
      </c>
      <c r="B166" s="46">
        <v>64.25</v>
      </c>
    </row>
    <row r="167" spans="1:2">
      <c r="A167" s="46" t="s">
        <v>183</v>
      </c>
      <c r="B167" s="46">
        <v>62.35</v>
      </c>
    </row>
    <row r="168" spans="1:2">
      <c r="A168" s="46" t="s">
        <v>184</v>
      </c>
      <c r="B168" s="46">
        <v>59.35</v>
      </c>
    </row>
    <row r="169" spans="1:2">
      <c r="A169" s="46" t="s">
        <v>185</v>
      </c>
      <c r="B169" s="46">
        <v>55.15</v>
      </c>
    </row>
    <row r="170" spans="1:2">
      <c r="A170" s="46" t="s">
        <v>186</v>
      </c>
      <c r="B170" s="46">
        <v>63.7</v>
      </c>
    </row>
    <row r="171" spans="1:2">
      <c r="A171" s="46" t="s">
        <v>187</v>
      </c>
      <c r="B171" s="46">
        <v>65.05</v>
      </c>
    </row>
    <row r="172" spans="1:2">
      <c r="A172" s="46" t="s">
        <v>188</v>
      </c>
      <c r="B172" s="46">
        <v>67.900000000000006</v>
      </c>
    </row>
    <row r="173" spans="1:2">
      <c r="A173" s="46" t="s">
        <v>189</v>
      </c>
      <c r="B173" s="46">
        <v>59.9</v>
      </c>
    </row>
    <row r="174" spans="1:2">
      <c r="A174" s="46" t="s">
        <v>190</v>
      </c>
      <c r="B174" s="46">
        <v>60.95</v>
      </c>
    </row>
    <row r="175" spans="1:2">
      <c r="A175" s="46" t="s">
        <v>191</v>
      </c>
      <c r="B175" s="46">
        <v>86.2</v>
      </c>
    </row>
    <row r="176" spans="1:2">
      <c r="A176" s="46" t="s">
        <v>192</v>
      </c>
      <c r="B176" s="46">
        <v>112.85</v>
      </c>
    </row>
    <row r="177" spans="1:2">
      <c r="A177" s="46" t="s">
        <v>193</v>
      </c>
      <c r="B177" s="46">
        <v>108.7</v>
      </c>
    </row>
    <row r="178" spans="1:2">
      <c r="A178" s="46" t="s">
        <v>194</v>
      </c>
      <c r="B178" s="46">
        <v>133.6</v>
      </c>
    </row>
    <row r="179" spans="1:2">
      <c r="A179" s="46" t="s">
        <v>195</v>
      </c>
      <c r="B179" s="46">
        <v>105.2</v>
      </c>
    </row>
    <row r="180" spans="1:2">
      <c r="A180" s="46" t="s">
        <v>196</v>
      </c>
      <c r="B180" s="46">
        <v>110.75</v>
      </c>
    </row>
    <row r="181" spans="1:2">
      <c r="A181" s="46" t="s">
        <v>197</v>
      </c>
      <c r="B181" s="46">
        <v>90.2</v>
      </c>
    </row>
    <row r="182" spans="1:2">
      <c r="A182" s="46" t="s">
        <v>198</v>
      </c>
      <c r="B182" s="46">
        <v>99.45</v>
      </c>
    </row>
    <row r="183" spans="1:2">
      <c r="A183" s="46" t="s">
        <v>199</v>
      </c>
      <c r="B183" s="46">
        <v>99.05</v>
      </c>
    </row>
    <row r="184" spans="1:2">
      <c r="A184" s="46" t="s">
        <v>200</v>
      </c>
      <c r="B184" s="46">
        <v>75.3</v>
      </c>
    </row>
    <row r="185" spans="1:2">
      <c r="A185" s="46" t="s">
        <v>201</v>
      </c>
      <c r="B185" s="46">
        <v>79.75</v>
      </c>
    </row>
    <row r="186" spans="1:2">
      <c r="A186" s="46" t="s">
        <v>202</v>
      </c>
      <c r="B186" s="46">
        <v>79.3</v>
      </c>
    </row>
    <row r="187" spans="1:2">
      <c r="A187" s="46" t="s">
        <v>203</v>
      </c>
      <c r="B187" s="46">
        <v>59.6</v>
      </c>
    </row>
    <row r="188" spans="1:2">
      <c r="A188" s="46" t="s">
        <v>204</v>
      </c>
      <c r="B188" s="46">
        <v>41.85</v>
      </c>
    </row>
    <row r="189" spans="1:2">
      <c r="A189" s="46" t="s">
        <v>205</v>
      </c>
      <c r="B189" s="46">
        <v>38.25</v>
      </c>
    </row>
    <row r="190" spans="1:2">
      <c r="A190" s="46" t="s">
        <v>206</v>
      </c>
      <c r="B190" s="46">
        <v>45.5</v>
      </c>
    </row>
    <row r="191" spans="1:2">
      <c r="A191" s="46" t="s">
        <v>207</v>
      </c>
      <c r="B191" s="46">
        <v>50.25</v>
      </c>
    </row>
    <row r="192" spans="1:2">
      <c r="A192" s="46" t="s">
        <v>208</v>
      </c>
      <c r="B192" s="46">
        <v>42.75</v>
      </c>
    </row>
    <row r="193" spans="1:2">
      <c r="A193" s="46" t="s">
        <v>209</v>
      </c>
      <c r="B193" s="46">
        <v>46.7</v>
      </c>
    </row>
    <row r="194" spans="1:2">
      <c r="A194" s="46" t="s">
        <v>210</v>
      </c>
      <c r="B194" s="46">
        <v>60.15</v>
      </c>
    </row>
    <row r="195" spans="1:2">
      <c r="A195" s="46" t="s">
        <v>211</v>
      </c>
      <c r="B195" s="46">
        <v>84.6</v>
      </c>
    </row>
    <row r="196" spans="1:2">
      <c r="A196" s="46" t="s">
        <v>212</v>
      </c>
      <c r="B196" s="46">
        <v>79.150000000000006</v>
      </c>
    </row>
    <row r="197" spans="1:2">
      <c r="A197" s="46" t="s">
        <v>213</v>
      </c>
      <c r="B197" s="46">
        <v>90.4</v>
      </c>
    </row>
    <row r="198" spans="1:2">
      <c r="A198" s="46" t="s">
        <v>214</v>
      </c>
      <c r="B198" s="46">
        <v>120.4</v>
      </c>
    </row>
    <row r="199" spans="1:2">
      <c r="A199" s="46" t="s">
        <v>215</v>
      </c>
      <c r="B199" s="46">
        <v>113.75</v>
      </c>
    </row>
    <row r="200" spans="1:2">
      <c r="A200" s="46" t="s">
        <v>216</v>
      </c>
      <c r="B200" s="46">
        <v>108.5</v>
      </c>
    </row>
    <row r="201" spans="1:2">
      <c r="A201" s="46" t="s">
        <v>217</v>
      </c>
      <c r="B201" s="46">
        <v>118.75</v>
      </c>
    </row>
    <row r="202" spans="1:2">
      <c r="A202" s="46" t="s">
        <v>218</v>
      </c>
      <c r="B202" s="46">
        <v>117.9</v>
      </c>
    </row>
    <row r="203" spans="1:2">
      <c r="A203" s="47"/>
    </row>
    <row r="204" spans="1:2">
      <c r="A204" s="47"/>
    </row>
    <row r="205" spans="1:2">
      <c r="A205" s="47"/>
    </row>
    <row r="206" spans="1:2">
      <c r="A206" s="47"/>
    </row>
    <row r="207" spans="1:2">
      <c r="A207" s="47"/>
    </row>
    <row r="208" spans="1:2">
      <c r="A208" s="47"/>
    </row>
    <row r="209" spans="1:1">
      <c r="A209" s="47"/>
    </row>
    <row r="210" spans="1:1">
      <c r="A210" s="47"/>
    </row>
    <row r="211" spans="1:1">
      <c r="A211" s="47"/>
    </row>
    <row r="212" spans="1:1">
      <c r="A212" s="47"/>
    </row>
    <row r="213" spans="1:1">
      <c r="A213" s="47"/>
    </row>
    <row r="214" spans="1:1">
      <c r="A214" s="47"/>
    </row>
    <row r="215" spans="1:1">
      <c r="A215" s="47"/>
    </row>
    <row r="216" spans="1:1">
      <c r="A216" s="47"/>
    </row>
    <row r="217" spans="1:1">
      <c r="A217" s="47"/>
    </row>
    <row r="218" spans="1:1">
      <c r="A218" s="47"/>
    </row>
    <row r="219" spans="1:1">
      <c r="A219" s="47"/>
    </row>
    <row r="220" spans="1:1">
      <c r="A220" s="47"/>
    </row>
    <row r="221" spans="1:1">
      <c r="A221" s="47"/>
    </row>
    <row r="222" spans="1:1">
      <c r="A222" s="47"/>
    </row>
    <row r="223" spans="1:1">
      <c r="A223" s="47"/>
    </row>
    <row r="224" spans="1:1">
      <c r="A224" s="47"/>
    </row>
    <row r="225" spans="1:1">
      <c r="A225" s="47"/>
    </row>
    <row r="226" spans="1:1">
      <c r="A226" s="47"/>
    </row>
    <row r="227" spans="1:1">
      <c r="A227" s="47"/>
    </row>
    <row r="228" spans="1:1">
      <c r="A228" s="47"/>
    </row>
    <row r="229" spans="1:1">
      <c r="A229" s="47"/>
    </row>
    <row r="230" spans="1:1">
      <c r="A230" s="47"/>
    </row>
    <row r="231" spans="1:1">
      <c r="A231" s="47"/>
    </row>
    <row r="232" spans="1:1">
      <c r="A232" s="47"/>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B201"/>
  <sheetViews>
    <sheetView workbookViewId="0">
      <selection activeCell="C1" sqref="C1:D1048576"/>
    </sheetView>
  </sheetViews>
  <sheetFormatPr defaultRowHeight="15"/>
  <cols>
    <col min="1" max="1" width="9.140625" style="46"/>
    <col min="2" max="2" width="10.7109375" style="46" bestFit="1" customWidth="1"/>
    <col min="3" max="16384" width="9.140625" style="46"/>
  </cols>
  <sheetData>
    <row r="1" spans="1:2">
      <c r="A1" s="46" t="s">
        <v>46</v>
      </c>
      <c r="B1" s="46" t="s">
        <v>48</v>
      </c>
    </row>
    <row r="2" spans="1:2">
      <c r="A2" s="46" t="s">
        <v>248</v>
      </c>
      <c r="B2" s="46">
        <v>56</v>
      </c>
    </row>
    <row r="3" spans="1:2">
      <c r="A3" s="46" t="s">
        <v>251</v>
      </c>
      <c r="B3" s="46">
        <v>40</v>
      </c>
    </row>
    <row r="4" spans="1:2">
      <c r="A4" s="46" t="s">
        <v>53</v>
      </c>
      <c r="B4" s="46">
        <v>47.5</v>
      </c>
    </row>
    <row r="5" spans="1:2">
      <c r="A5" s="46" t="s">
        <v>59</v>
      </c>
      <c r="B5" s="46">
        <v>47.5</v>
      </c>
    </row>
    <row r="6" spans="1:2">
      <c r="A6" s="46" t="s">
        <v>62</v>
      </c>
      <c r="B6" s="46">
        <v>50</v>
      </c>
    </row>
    <row r="7" spans="1:2">
      <c r="A7" s="46" t="s">
        <v>63</v>
      </c>
      <c r="B7" s="46">
        <v>51</v>
      </c>
    </row>
    <row r="8" spans="1:2">
      <c r="A8" s="46" t="s">
        <v>64</v>
      </c>
      <c r="B8" s="46">
        <v>39</v>
      </c>
    </row>
    <row r="9" spans="1:2">
      <c r="A9" s="46" t="s">
        <v>65</v>
      </c>
      <c r="B9" s="46">
        <v>43</v>
      </c>
    </row>
    <row r="10" spans="1:2">
      <c r="A10" s="46" t="s">
        <v>66</v>
      </c>
      <c r="B10" s="46">
        <v>29.75</v>
      </c>
    </row>
    <row r="11" spans="1:2">
      <c r="A11" s="46" t="s">
        <v>67</v>
      </c>
      <c r="B11" s="46">
        <v>25</v>
      </c>
    </row>
    <row r="12" spans="1:2">
      <c r="A12" s="46" t="s">
        <v>68</v>
      </c>
      <c r="B12" s="46">
        <v>21.95</v>
      </c>
    </row>
    <row r="13" spans="1:2">
      <c r="A13" s="46" t="s">
        <v>69</v>
      </c>
      <c r="B13" s="46">
        <v>21.5</v>
      </c>
    </row>
    <row r="14" spans="1:2">
      <c r="A14" s="46" t="s">
        <v>70</v>
      </c>
      <c r="B14" s="46">
        <v>14.2</v>
      </c>
    </row>
    <row r="15" spans="1:2">
      <c r="A15" s="46" t="s">
        <v>71</v>
      </c>
      <c r="B15" s="46">
        <v>15.5</v>
      </c>
    </row>
    <row r="16" spans="1:2">
      <c r="A16" s="46" t="s">
        <v>72</v>
      </c>
      <c r="B16" s="46">
        <v>15.7</v>
      </c>
    </row>
    <row r="17" spans="1:2">
      <c r="A17" s="46" t="s">
        <v>73</v>
      </c>
      <c r="B17" s="46">
        <v>8.85</v>
      </c>
    </row>
    <row r="18" spans="1:2">
      <c r="A18" s="46" t="s">
        <v>74</v>
      </c>
      <c r="B18" s="46">
        <v>13</v>
      </c>
    </row>
    <row r="19" spans="1:2">
      <c r="A19" s="46" t="s">
        <v>75</v>
      </c>
      <c r="B19" s="46">
        <v>16</v>
      </c>
    </row>
    <row r="20" spans="1:2">
      <c r="A20" s="46" t="s">
        <v>76</v>
      </c>
      <c r="B20" s="46">
        <v>15.7</v>
      </c>
    </row>
    <row r="21" spans="1:2">
      <c r="A21" s="46" t="s">
        <v>77</v>
      </c>
      <c r="B21" s="46">
        <v>23</v>
      </c>
    </row>
    <row r="22" spans="1:2">
      <c r="A22" s="46" t="s">
        <v>78</v>
      </c>
      <c r="B22" s="46">
        <v>20.3</v>
      </c>
    </row>
    <row r="23" spans="1:2">
      <c r="A23" s="46" t="s">
        <v>79</v>
      </c>
      <c r="B23" s="46">
        <v>16.399999999999999</v>
      </c>
    </row>
    <row r="24" spans="1:2">
      <c r="A24" s="46" t="s">
        <v>80</v>
      </c>
      <c r="B24" s="46">
        <v>14</v>
      </c>
    </row>
    <row r="25" spans="1:2">
      <c r="A25" s="46" t="s">
        <v>81</v>
      </c>
      <c r="B25" s="46">
        <v>15.5</v>
      </c>
    </row>
    <row r="26" spans="1:2">
      <c r="A26" s="46" t="s">
        <v>82</v>
      </c>
      <c r="B26" s="46">
        <v>16</v>
      </c>
    </row>
    <row r="27" spans="1:2">
      <c r="A27" s="46" t="s">
        <v>83</v>
      </c>
      <c r="B27" s="46">
        <v>14</v>
      </c>
    </row>
    <row r="28" spans="1:2">
      <c r="A28" s="46" t="s">
        <v>85</v>
      </c>
      <c r="B28" s="46">
        <v>15.4</v>
      </c>
    </row>
    <row r="29" spans="1:2">
      <c r="A29" s="46" t="s">
        <v>87</v>
      </c>
      <c r="B29" s="46">
        <v>15</v>
      </c>
    </row>
    <row r="30" spans="1:2">
      <c r="A30" s="46" t="s">
        <v>88</v>
      </c>
      <c r="B30" s="46">
        <v>13</v>
      </c>
    </row>
    <row r="31" spans="1:2">
      <c r="A31" s="46" t="s">
        <v>89</v>
      </c>
      <c r="B31" s="46">
        <v>10.1</v>
      </c>
    </row>
    <row r="32" spans="1:2">
      <c r="A32" s="46" t="s">
        <v>90</v>
      </c>
      <c r="B32" s="46">
        <v>11</v>
      </c>
    </row>
    <row r="33" spans="1:2">
      <c r="A33" s="46" t="s">
        <v>91</v>
      </c>
      <c r="B33" s="46">
        <v>9.25</v>
      </c>
    </row>
    <row r="34" spans="1:2">
      <c r="A34" s="46" t="s">
        <v>92</v>
      </c>
      <c r="B34" s="46">
        <v>7.65</v>
      </c>
    </row>
    <row r="35" spans="1:2">
      <c r="A35" s="46" t="s">
        <v>93</v>
      </c>
      <c r="B35" s="46">
        <v>9.5</v>
      </c>
    </row>
    <row r="36" spans="1:2">
      <c r="A36" s="46" t="s">
        <v>94</v>
      </c>
      <c r="B36" s="46">
        <v>12</v>
      </c>
    </row>
    <row r="37" spans="1:2">
      <c r="A37" s="46" t="s">
        <v>95</v>
      </c>
      <c r="B37" s="46">
        <v>10.8</v>
      </c>
    </row>
    <row r="38" spans="1:2">
      <c r="A38" s="46" t="s">
        <v>96</v>
      </c>
      <c r="B38" s="46">
        <v>13.3</v>
      </c>
    </row>
    <row r="39" spans="1:2">
      <c r="A39" s="46" t="s">
        <v>97</v>
      </c>
      <c r="B39" s="46">
        <v>13.9</v>
      </c>
    </row>
    <row r="40" spans="1:2">
      <c r="A40" s="46" t="s">
        <v>98</v>
      </c>
      <c r="B40" s="46">
        <v>11.7</v>
      </c>
    </row>
    <row r="41" spans="1:2">
      <c r="A41" s="46" t="s">
        <v>99</v>
      </c>
      <c r="B41" s="46">
        <v>9.6</v>
      </c>
    </row>
    <row r="42" spans="1:2">
      <c r="A42" s="46" t="s">
        <v>100</v>
      </c>
      <c r="B42" s="46">
        <v>8.1999999999999993</v>
      </c>
    </row>
    <row r="43" spans="1:2">
      <c r="A43" s="46" t="s">
        <v>101</v>
      </c>
      <c r="B43" s="46">
        <v>5.8</v>
      </c>
    </row>
    <row r="44" spans="1:2">
      <c r="A44" s="46" t="s">
        <v>102</v>
      </c>
      <c r="B44" s="46">
        <v>5.5</v>
      </c>
    </row>
    <row r="45" spans="1:2">
      <c r="A45" s="46" t="s">
        <v>103</v>
      </c>
      <c r="B45" s="46">
        <v>6</v>
      </c>
    </row>
    <row r="46" spans="1:2">
      <c r="A46" s="46" t="s">
        <v>104</v>
      </c>
      <c r="B46" s="46">
        <v>6.6</v>
      </c>
    </row>
    <row r="47" spans="1:2">
      <c r="A47" s="46" t="s">
        <v>104</v>
      </c>
      <c r="B47" s="46">
        <v>6.5</v>
      </c>
    </row>
    <row r="48" spans="1:2">
      <c r="A48" s="46" t="s">
        <v>105</v>
      </c>
      <c r="B48" s="46">
        <v>6</v>
      </c>
    </row>
    <row r="49" spans="1:2">
      <c r="A49" s="46" t="s">
        <v>105</v>
      </c>
      <c r="B49" s="46">
        <v>5.35</v>
      </c>
    </row>
    <row r="50" spans="1:2">
      <c r="A50" s="46" t="s">
        <v>106</v>
      </c>
      <c r="B50" s="46">
        <v>5.35</v>
      </c>
    </row>
    <row r="51" spans="1:2">
      <c r="A51" s="46" t="s">
        <v>106</v>
      </c>
      <c r="B51" s="46">
        <v>5.95</v>
      </c>
    </row>
    <row r="52" spans="1:2">
      <c r="A52" s="46" t="s">
        <v>107</v>
      </c>
      <c r="B52" s="46">
        <v>5.15</v>
      </c>
    </row>
    <row r="53" spans="1:2">
      <c r="A53" s="46" t="s">
        <v>107</v>
      </c>
      <c r="B53" s="46">
        <v>5.55</v>
      </c>
    </row>
    <row r="54" spans="1:2">
      <c r="A54" s="46" t="s">
        <v>108</v>
      </c>
      <c r="B54" s="46">
        <v>5.25</v>
      </c>
    </row>
    <row r="55" spans="1:2">
      <c r="A55" s="46" t="s">
        <v>108</v>
      </c>
      <c r="B55" s="46">
        <v>6.45</v>
      </c>
    </row>
    <row r="56" spans="1:2">
      <c r="A56" s="46" t="s">
        <v>109</v>
      </c>
      <c r="B56" s="46">
        <v>7.4</v>
      </c>
    </row>
    <row r="57" spans="1:2">
      <c r="A57" s="46" t="s">
        <v>109</v>
      </c>
      <c r="B57" s="46">
        <v>7.95</v>
      </c>
    </row>
    <row r="58" spans="1:2">
      <c r="A58" s="46" t="s">
        <v>110</v>
      </c>
      <c r="B58" s="46">
        <v>8.85</v>
      </c>
    </row>
    <row r="59" spans="1:2">
      <c r="A59" s="46" t="s">
        <v>111</v>
      </c>
      <c r="B59" s="46">
        <v>8.65</v>
      </c>
    </row>
    <row r="60" spans="1:2">
      <c r="A60" s="46" t="s">
        <v>111</v>
      </c>
      <c r="B60" s="46">
        <v>7.5</v>
      </c>
    </row>
    <row r="61" spans="1:2">
      <c r="A61" s="46" t="s">
        <v>112</v>
      </c>
      <c r="B61" s="46">
        <v>11.95</v>
      </c>
    </row>
    <row r="62" spans="1:2">
      <c r="A62" s="46" t="s">
        <v>112</v>
      </c>
      <c r="B62" s="46">
        <v>13.2</v>
      </c>
    </row>
    <row r="63" spans="1:2">
      <c r="A63" s="46" t="s">
        <v>113</v>
      </c>
      <c r="B63" s="46">
        <v>8.6</v>
      </c>
    </row>
    <row r="64" spans="1:2">
      <c r="A64" s="46" t="s">
        <v>113</v>
      </c>
      <c r="B64" s="46">
        <v>6.8</v>
      </c>
    </row>
    <row r="65" spans="1:2">
      <c r="A65" s="46" t="s">
        <v>114</v>
      </c>
      <c r="B65" s="46">
        <v>8.4</v>
      </c>
    </row>
    <row r="66" spans="1:2">
      <c r="A66" s="46" t="s">
        <v>114</v>
      </c>
      <c r="B66" s="46">
        <v>7.9</v>
      </c>
    </row>
    <row r="67" spans="1:2">
      <c r="A67" s="46" t="s">
        <v>115</v>
      </c>
      <c r="B67" s="46">
        <v>9.35</v>
      </c>
    </row>
    <row r="68" spans="1:2">
      <c r="A68" s="46" t="s">
        <v>115</v>
      </c>
      <c r="B68" s="46">
        <v>11.2</v>
      </c>
    </row>
    <row r="69" spans="1:2">
      <c r="A69" s="46" t="s">
        <v>116</v>
      </c>
      <c r="B69" s="46">
        <v>9.9</v>
      </c>
    </row>
    <row r="70" spans="1:2">
      <c r="A70" s="46" t="s">
        <v>117</v>
      </c>
      <c r="B70" s="46">
        <v>10</v>
      </c>
    </row>
    <row r="71" spans="1:2">
      <c r="A71" s="46" t="s">
        <v>118</v>
      </c>
      <c r="B71" s="46">
        <v>10.7</v>
      </c>
    </row>
    <row r="72" spans="1:2">
      <c r="A72" s="46" t="s">
        <v>119</v>
      </c>
      <c r="B72" s="46">
        <v>8.6</v>
      </c>
    </row>
    <row r="73" spans="1:2">
      <c r="A73" s="46" t="s">
        <v>120</v>
      </c>
      <c r="B73" s="46">
        <v>10.35</v>
      </c>
    </row>
    <row r="74" spans="1:2">
      <c r="A74" s="46" t="s">
        <v>121</v>
      </c>
      <c r="B74" s="46">
        <v>11.25</v>
      </c>
    </row>
    <row r="75" spans="1:2">
      <c r="A75" s="46" t="s">
        <v>122</v>
      </c>
      <c r="B75" s="46">
        <v>10.25</v>
      </c>
    </row>
    <row r="76" spans="1:2">
      <c r="A76" s="46" t="s">
        <v>123</v>
      </c>
      <c r="B76" s="46">
        <v>12.1</v>
      </c>
    </row>
    <row r="77" spans="1:2">
      <c r="A77" s="46" t="s">
        <v>124</v>
      </c>
      <c r="B77" s="46">
        <v>19.899999999999999</v>
      </c>
    </row>
    <row r="78" spans="1:2">
      <c r="A78" s="46" t="s">
        <v>125</v>
      </c>
      <c r="B78" s="46">
        <v>19.95</v>
      </c>
    </row>
    <row r="79" spans="1:2">
      <c r="A79" s="46" t="s">
        <v>126</v>
      </c>
      <c r="B79" s="46">
        <v>22.25</v>
      </c>
    </row>
    <row r="80" spans="1:2">
      <c r="A80" s="46" t="s">
        <v>127</v>
      </c>
      <c r="B80" s="46">
        <v>30.05</v>
      </c>
    </row>
    <row r="81" spans="1:2">
      <c r="A81" s="46" t="s">
        <v>128</v>
      </c>
      <c r="B81" s="46">
        <v>29.65</v>
      </c>
    </row>
    <row r="82" spans="1:2">
      <c r="A82" s="46" t="s">
        <v>129</v>
      </c>
      <c r="B82" s="46">
        <v>25.15</v>
      </c>
    </row>
    <row r="83" spans="1:2">
      <c r="A83" s="46" t="s">
        <v>130</v>
      </c>
      <c r="B83" s="46">
        <v>23.6</v>
      </c>
    </row>
    <row r="84" spans="1:2">
      <c r="A84" s="46" t="s">
        <v>131</v>
      </c>
      <c r="B84" s="46">
        <v>17.8</v>
      </c>
    </row>
    <row r="85" spans="1:2">
      <c r="A85" s="46" t="s">
        <v>132</v>
      </c>
      <c r="B85" s="46">
        <v>20.55</v>
      </c>
    </row>
    <row r="86" spans="1:2">
      <c r="A86" s="46" t="s">
        <v>133</v>
      </c>
      <c r="B86" s="46">
        <v>22.15</v>
      </c>
    </row>
    <row r="87" spans="1:2">
      <c r="A87" s="46" t="s">
        <v>134</v>
      </c>
      <c r="B87" s="46">
        <v>23.25</v>
      </c>
    </row>
    <row r="88" spans="1:2">
      <c r="A88" s="46" t="s">
        <v>135</v>
      </c>
      <c r="B88" s="46">
        <v>25</v>
      </c>
    </row>
    <row r="89" spans="1:2">
      <c r="A89" s="46" t="s">
        <v>136</v>
      </c>
      <c r="B89" s="46">
        <v>26.3</v>
      </c>
    </row>
    <row r="90" spans="1:2">
      <c r="A90" s="46" t="s">
        <v>137</v>
      </c>
      <c r="B90" s="46">
        <v>26.35</v>
      </c>
    </row>
    <row r="91" spans="1:2">
      <c r="A91" s="46" t="s">
        <v>138</v>
      </c>
      <c r="B91" s="46">
        <v>30.1</v>
      </c>
    </row>
    <row r="92" spans="1:2">
      <c r="A92" s="46" t="s">
        <v>139</v>
      </c>
      <c r="B92" s="46">
        <v>32.5</v>
      </c>
    </row>
    <row r="93" spans="1:2">
      <c r="A93" s="46" t="s">
        <v>140</v>
      </c>
      <c r="B93" s="46">
        <v>40.9</v>
      </c>
    </row>
    <row r="94" spans="1:2">
      <c r="A94" s="46" t="s">
        <v>141</v>
      </c>
      <c r="B94" s="46">
        <v>35.950000000000003</v>
      </c>
    </row>
    <row r="95" spans="1:2">
      <c r="A95" s="46" t="s">
        <v>142</v>
      </c>
      <c r="B95" s="46">
        <v>43.9</v>
      </c>
    </row>
    <row r="96" spans="1:2">
      <c r="A96" s="46" t="s">
        <v>143</v>
      </c>
      <c r="B96" s="46">
        <v>41.4</v>
      </c>
    </row>
    <row r="97" spans="1:2">
      <c r="A97" s="46" t="s">
        <v>144</v>
      </c>
      <c r="B97" s="46">
        <v>55.3</v>
      </c>
    </row>
    <row r="98" spans="1:2">
      <c r="A98" s="46" t="s">
        <v>145</v>
      </c>
      <c r="B98" s="46">
        <v>56.85</v>
      </c>
    </row>
    <row r="99" spans="1:2">
      <c r="A99" s="46" t="s">
        <v>146</v>
      </c>
      <c r="B99" s="46">
        <v>65.2</v>
      </c>
    </row>
    <row r="100" spans="1:2">
      <c r="A100" s="46" t="s">
        <v>147</v>
      </c>
      <c r="B100" s="46">
        <v>54.95</v>
      </c>
    </row>
    <row r="101" spans="1:2">
      <c r="A101" s="46" t="s">
        <v>148</v>
      </c>
      <c r="B101" s="46">
        <v>49.95</v>
      </c>
    </row>
    <row r="102" spans="1:2">
      <c r="A102" s="46" t="s">
        <v>149</v>
      </c>
      <c r="B102" s="46">
        <v>54.85</v>
      </c>
    </row>
    <row r="103" spans="1:2">
      <c r="A103" s="46" t="s">
        <v>150</v>
      </c>
      <c r="B103" s="46">
        <v>63.1</v>
      </c>
    </row>
    <row r="104" spans="1:2">
      <c r="A104" s="46" t="s">
        <v>151</v>
      </c>
      <c r="B104" s="46">
        <v>41.35</v>
      </c>
    </row>
    <row r="105" spans="1:2">
      <c r="A105" s="46" t="s">
        <v>152</v>
      </c>
      <c r="B105" s="46">
        <v>42.15</v>
      </c>
    </row>
    <row r="106" spans="1:2">
      <c r="A106" s="46" t="s">
        <v>153</v>
      </c>
      <c r="B106" s="46">
        <v>46.2</v>
      </c>
    </row>
    <row r="107" spans="1:2">
      <c r="A107" s="46" t="s">
        <v>154</v>
      </c>
      <c r="B107" s="46">
        <v>51.05</v>
      </c>
    </row>
    <row r="108" spans="1:2">
      <c r="A108" s="46" t="s">
        <v>155</v>
      </c>
      <c r="B108" s="46">
        <v>57.95</v>
      </c>
    </row>
    <row r="109" spans="1:2">
      <c r="A109" s="46" t="s">
        <v>156</v>
      </c>
      <c r="B109" s="46">
        <v>59.45</v>
      </c>
    </row>
    <row r="110" spans="1:2">
      <c r="A110" s="46" t="s">
        <v>157</v>
      </c>
      <c r="B110" s="46">
        <v>61.05</v>
      </c>
    </row>
    <row r="111" spans="1:2">
      <c r="A111" s="46" t="s">
        <v>158</v>
      </c>
      <c r="B111" s="46">
        <v>72.900000000000006</v>
      </c>
    </row>
    <row r="112" spans="1:2">
      <c r="A112" s="46" t="s">
        <v>159</v>
      </c>
      <c r="B112" s="46">
        <v>68.05</v>
      </c>
    </row>
    <row r="113" spans="1:2">
      <c r="A113" s="46" t="s">
        <v>160</v>
      </c>
      <c r="B113" s="46">
        <v>69.2</v>
      </c>
    </row>
    <row r="114" spans="1:2">
      <c r="A114" s="46" t="s">
        <v>161</v>
      </c>
      <c r="B114" s="46">
        <v>66.5</v>
      </c>
    </row>
    <row r="115" spans="1:2">
      <c r="A115" s="46" t="s">
        <v>162</v>
      </c>
      <c r="B115" s="46">
        <v>68</v>
      </c>
    </row>
    <row r="116" spans="1:2">
      <c r="A116" s="46" t="s">
        <v>163</v>
      </c>
      <c r="B116" s="46">
        <v>74.849999999999994</v>
      </c>
    </row>
    <row r="117" spans="1:2">
      <c r="A117" s="46" t="s">
        <v>164</v>
      </c>
      <c r="B117" s="46">
        <v>74.05</v>
      </c>
    </row>
    <row r="118" spans="1:2">
      <c r="A118" s="46" t="s">
        <v>165</v>
      </c>
      <c r="B118" s="46">
        <v>79.5</v>
      </c>
    </row>
    <row r="119" spans="1:2">
      <c r="A119" s="46" t="s">
        <v>166</v>
      </c>
      <c r="B119" s="46">
        <v>84</v>
      </c>
    </row>
    <row r="120" spans="1:2">
      <c r="A120" s="46" t="s">
        <v>167</v>
      </c>
      <c r="B120" s="46">
        <v>83.3</v>
      </c>
    </row>
    <row r="121" spans="1:2">
      <c r="A121" s="46" t="s">
        <v>168</v>
      </c>
      <c r="B121" s="46">
        <v>68.150000000000006</v>
      </c>
    </row>
    <row r="122" spans="1:2">
      <c r="A122" s="46" t="s">
        <v>169</v>
      </c>
      <c r="B122" s="46">
        <v>77.75</v>
      </c>
    </row>
    <row r="123" spans="1:2">
      <c r="A123" s="46" t="s">
        <v>170</v>
      </c>
      <c r="B123" s="46">
        <v>79.25</v>
      </c>
    </row>
    <row r="124" spans="1:2">
      <c r="A124" s="46" t="s">
        <v>171</v>
      </c>
      <c r="B124" s="46">
        <v>72.2</v>
      </c>
    </row>
    <row r="125" spans="1:2">
      <c r="A125" s="46" t="s">
        <v>172</v>
      </c>
      <c r="B125" s="46">
        <v>73.599999999999994</v>
      </c>
    </row>
    <row r="126" spans="1:2">
      <c r="A126" s="46" t="s">
        <v>173</v>
      </c>
      <c r="B126" s="46">
        <v>75.05</v>
      </c>
    </row>
    <row r="127" spans="1:2">
      <c r="A127" s="46" t="s">
        <v>174</v>
      </c>
      <c r="B127" s="46">
        <v>77.900000000000006</v>
      </c>
    </row>
    <row r="128" spans="1:2">
      <c r="A128" s="46" t="s">
        <v>175</v>
      </c>
      <c r="B128" s="46">
        <v>75.7</v>
      </c>
    </row>
    <row r="129" spans="1:2">
      <c r="A129" s="46" t="s">
        <v>176</v>
      </c>
      <c r="B129" s="46">
        <v>62.95</v>
      </c>
    </row>
    <row r="130" spans="1:2">
      <c r="A130" s="46" t="s">
        <v>177</v>
      </c>
      <c r="B130" s="46">
        <v>54.4</v>
      </c>
    </row>
    <row r="131" spans="1:2">
      <c r="A131" s="46" t="s">
        <v>178</v>
      </c>
      <c r="B131" s="46">
        <v>63.15</v>
      </c>
    </row>
    <row r="132" spans="1:2">
      <c r="A132" s="46" t="s">
        <v>179</v>
      </c>
      <c r="B132" s="46">
        <v>64.3</v>
      </c>
    </row>
    <row r="133" spans="1:2">
      <c r="A133" s="46" t="s">
        <v>180</v>
      </c>
      <c r="B133" s="46">
        <v>64.349999999999994</v>
      </c>
    </row>
    <row r="134" spans="1:2">
      <c r="A134" s="46" t="s">
        <v>181</v>
      </c>
      <c r="B134" s="46">
        <v>62.55</v>
      </c>
    </row>
    <row r="135" spans="1:2">
      <c r="A135" s="46" t="s">
        <v>182</v>
      </c>
      <c r="B135" s="46">
        <v>56.35</v>
      </c>
    </row>
    <row r="136" spans="1:2">
      <c r="A136" s="46" t="s">
        <v>183</v>
      </c>
      <c r="B136" s="46">
        <v>60.6</v>
      </c>
    </row>
    <row r="137" spans="1:2">
      <c r="A137" s="46" t="s">
        <v>184</v>
      </c>
      <c r="B137" s="46">
        <v>53.8</v>
      </c>
    </row>
    <row r="138" spans="1:2">
      <c r="A138" s="46" t="s">
        <v>185</v>
      </c>
      <c r="B138" s="46">
        <v>50.4</v>
      </c>
    </row>
    <row r="139" spans="1:2">
      <c r="A139" s="46" t="s">
        <v>186</v>
      </c>
      <c r="B139" s="46">
        <v>62.25</v>
      </c>
    </row>
    <row r="140" spans="1:2">
      <c r="A140" s="46" t="s">
        <v>187</v>
      </c>
      <c r="B140" s="46">
        <v>64.349999999999994</v>
      </c>
    </row>
    <row r="141" spans="1:2">
      <c r="A141" s="46" t="s">
        <v>188</v>
      </c>
      <c r="B141" s="46">
        <v>61.75</v>
      </c>
    </row>
    <row r="142" spans="1:2">
      <c r="A142" s="46" t="s">
        <v>189</v>
      </c>
      <c r="B142" s="46">
        <v>81.650000000000006</v>
      </c>
    </row>
    <row r="143" spans="1:2">
      <c r="A143" s="46" t="s">
        <v>190</v>
      </c>
      <c r="B143" s="46">
        <v>76.5</v>
      </c>
    </row>
    <row r="144" spans="1:2">
      <c r="A144" s="46" t="s">
        <v>191</v>
      </c>
      <c r="B144" s="46">
        <v>105.2</v>
      </c>
    </row>
    <row r="145" spans="1:2">
      <c r="A145" s="46" t="s">
        <v>192</v>
      </c>
      <c r="B145" s="46">
        <v>140.05000000000001</v>
      </c>
    </row>
    <row r="146" spans="1:2">
      <c r="A146" s="46" t="s">
        <v>193</v>
      </c>
      <c r="B146" s="46">
        <v>235.55</v>
      </c>
    </row>
    <row r="147" spans="1:2">
      <c r="A147" s="46" t="s">
        <v>194</v>
      </c>
      <c r="B147" s="46">
        <v>257.05</v>
      </c>
    </row>
    <row r="148" spans="1:2">
      <c r="A148" s="46" t="s">
        <v>195</v>
      </c>
      <c r="B148" s="46">
        <v>142.19999999999999</v>
      </c>
    </row>
    <row r="149" spans="1:2">
      <c r="A149" s="46" t="s">
        <v>196</v>
      </c>
      <c r="B149" s="46">
        <v>151.6</v>
      </c>
    </row>
    <row r="150" spans="1:2">
      <c r="A150" s="46" t="s">
        <v>197</v>
      </c>
      <c r="B150" s="46">
        <v>119.9</v>
      </c>
    </row>
    <row r="151" spans="1:2">
      <c r="A151" s="46" t="s">
        <v>198</v>
      </c>
      <c r="B151" s="46">
        <v>155.69999999999999</v>
      </c>
    </row>
    <row r="152" spans="1:2">
      <c r="A152" s="46" t="s">
        <v>199</v>
      </c>
      <c r="B152" s="46">
        <v>142.6</v>
      </c>
    </row>
    <row r="153" spans="1:2">
      <c r="A153" s="46" t="s">
        <v>200</v>
      </c>
      <c r="B153" s="46">
        <v>106.8</v>
      </c>
    </row>
    <row r="154" spans="1:2">
      <c r="A154" s="46" t="s">
        <v>201</v>
      </c>
      <c r="B154" s="46">
        <v>116.15</v>
      </c>
    </row>
    <row r="155" spans="1:2">
      <c r="A155" s="46" t="s">
        <v>202</v>
      </c>
      <c r="B155" s="46">
        <v>114.1</v>
      </c>
    </row>
    <row r="156" spans="1:2">
      <c r="A156" s="46" t="s">
        <v>203</v>
      </c>
      <c r="B156" s="46">
        <v>84.35</v>
      </c>
    </row>
    <row r="157" spans="1:2">
      <c r="A157" s="46" t="s">
        <v>204</v>
      </c>
      <c r="B157" s="46">
        <v>54.25</v>
      </c>
    </row>
    <row r="158" spans="1:2">
      <c r="A158" s="46" t="s">
        <v>205</v>
      </c>
      <c r="B158" s="46">
        <v>48.75</v>
      </c>
    </row>
    <row r="159" spans="1:2">
      <c r="A159" s="46" t="s">
        <v>206</v>
      </c>
      <c r="B159" s="46">
        <v>66.3</v>
      </c>
    </row>
    <row r="160" spans="1:2">
      <c r="A160" s="46" t="s">
        <v>207</v>
      </c>
      <c r="B160" s="46">
        <v>80.05</v>
      </c>
    </row>
    <row r="161" spans="1:2">
      <c r="A161" s="46" t="s">
        <v>208</v>
      </c>
      <c r="B161" s="46">
        <v>71.95</v>
      </c>
    </row>
    <row r="162" spans="1:2">
      <c r="A162" s="46" t="s">
        <v>209</v>
      </c>
      <c r="B162" s="46">
        <v>83.75</v>
      </c>
    </row>
    <row r="163" spans="1:2">
      <c r="A163" s="46" t="s">
        <v>210</v>
      </c>
      <c r="B163" s="46">
        <v>88.6</v>
      </c>
    </row>
    <row r="164" spans="1:2">
      <c r="A164" s="46" t="s">
        <v>211</v>
      </c>
      <c r="B164" s="46">
        <v>139.35</v>
      </c>
    </row>
    <row r="165" spans="1:2">
      <c r="A165" s="46" t="s">
        <v>212</v>
      </c>
      <c r="B165" s="46">
        <v>121.2</v>
      </c>
    </row>
    <row r="166" spans="1:2">
      <c r="A166" s="46" t="s">
        <v>213</v>
      </c>
      <c r="B166" s="46">
        <v>137.30000000000001</v>
      </c>
    </row>
    <row r="167" spans="1:2">
      <c r="A167" s="46" t="s">
        <v>214</v>
      </c>
      <c r="B167" s="46">
        <v>130.35</v>
      </c>
    </row>
    <row r="168" spans="1:2">
      <c r="A168" s="46" t="s">
        <v>215</v>
      </c>
      <c r="B168" s="46">
        <v>133.65</v>
      </c>
    </row>
    <row r="169" spans="1:2">
      <c r="A169" s="46" t="s">
        <v>216</v>
      </c>
      <c r="B169" s="46">
        <v>129.4</v>
      </c>
    </row>
    <row r="170" spans="1:2">
      <c r="A170" s="46" t="s">
        <v>217</v>
      </c>
      <c r="B170" s="46">
        <v>150.75</v>
      </c>
    </row>
    <row r="171" spans="1:2">
      <c r="A171" s="46" t="s">
        <v>218</v>
      </c>
      <c r="B171" s="46">
        <v>153</v>
      </c>
    </row>
    <row r="172" spans="1:2">
      <c r="A172" s="47"/>
    </row>
    <row r="173" spans="1:2">
      <c r="A173" s="47"/>
    </row>
    <row r="174" spans="1:2">
      <c r="A174" s="47"/>
    </row>
    <row r="175" spans="1:2">
      <c r="A175" s="47"/>
    </row>
    <row r="176" spans="1:2">
      <c r="A176" s="47"/>
    </row>
    <row r="177" spans="1:1">
      <c r="A177" s="47"/>
    </row>
    <row r="178" spans="1:1">
      <c r="A178" s="47"/>
    </row>
    <row r="179" spans="1:1">
      <c r="A179" s="47"/>
    </row>
    <row r="180" spans="1:1">
      <c r="A180" s="47"/>
    </row>
    <row r="181" spans="1:1">
      <c r="A181" s="47"/>
    </row>
    <row r="182" spans="1:1">
      <c r="A182" s="47"/>
    </row>
    <row r="183" spans="1:1">
      <c r="A183" s="47"/>
    </row>
    <row r="184" spans="1:1">
      <c r="A184" s="47"/>
    </row>
    <row r="185" spans="1:1">
      <c r="A185" s="47"/>
    </row>
    <row r="186" spans="1:1">
      <c r="A186" s="47"/>
    </row>
    <row r="187" spans="1:1">
      <c r="A187" s="47"/>
    </row>
    <row r="188" spans="1:1">
      <c r="A188" s="47"/>
    </row>
    <row r="189" spans="1:1">
      <c r="A189" s="47"/>
    </row>
    <row r="190" spans="1:1">
      <c r="A190" s="47"/>
    </row>
    <row r="191" spans="1:1">
      <c r="A191" s="47"/>
    </row>
    <row r="192" spans="1:1">
      <c r="A192" s="47"/>
    </row>
    <row r="193" spans="1:1">
      <c r="A193" s="47"/>
    </row>
    <row r="194" spans="1:1">
      <c r="A194" s="47"/>
    </row>
    <row r="195" spans="1:1">
      <c r="A195" s="47"/>
    </row>
    <row r="196" spans="1:1">
      <c r="A196" s="47"/>
    </row>
    <row r="197" spans="1:1">
      <c r="A197" s="47"/>
    </row>
    <row r="198" spans="1:1">
      <c r="A198" s="47"/>
    </row>
    <row r="199" spans="1:1">
      <c r="A199" s="47"/>
    </row>
    <row r="200" spans="1:1">
      <c r="A200" s="47"/>
    </row>
    <row r="201" spans="1:1">
      <c r="A201" s="47"/>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B78"/>
  <sheetViews>
    <sheetView topLeftCell="A40" workbookViewId="0">
      <selection activeCell="D7" sqref="D7"/>
    </sheetView>
  </sheetViews>
  <sheetFormatPr defaultRowHeight="15"/>
  <cols>
    <col min="1" max="1" width="9.140625" style="56"/>
    <col min="2" max="2" width="10.7109375" style="56" bestFit="1" customWidth="1"/>
    <col min="3" max="16384" width="9.140625" style="56"/>
  </cols>
  <sheetData>
    <row r="1" spans="1:2">
      <c r="A1" s="56" t="s">
        <v>46</v>
      </c>
      <c r="B1" s="56" t="s">
        <v>48</v>
      </c>
    </row>
    <row r="2" spans="1:2">
      <c r="A2" s="56" t="s">
        <v>172</v>
      </c>
      <c r="B2" s="56">
        <v>310.89999999999998</v>
      </c>
    </row>
    <row r="3" spans="1:2">
      <c r="A3" s="56" t="s">
        <v>173</v>
      </c>
      <c r="B3" s="56">
        <v>251.25</v>
      </c>
    </row>
    <row r="4" spans="1:2">
      <c r="A4" s="56" t="s">
        <v>174</v>
      </c>
      <c r="B4" s="56">
        <v>286.14999999999998</v>
      </c>
    </row>
    <row r="5" spans="1:2">
      <c r="A5" s="56" t="s">
        <v>175</v>
      </c>
      <c r="B5" s="56">
        <v>255.5</v>
      </c>
    </row>
    <row r="6" spans="1:2">
      <c r="A6" s="56" t="s">
        <v>176</v>
      </c>
      <c r="B6" s="56">
        <v>164.5</v>
      </c>
    </row>
    <row r="7" spans="1:2">
      <c r="A7" s="56" t="s">
        <v>177</v>
      </c>
      <c r="B7" s="56">
        <v>146.44999999999999</v>
      </c>
    </row>
    <row r="8" spans="1:2">
      <c r="A8" s="56" t="s">
        <v>178</v>
      </c>
      <c r="B8" s="56">
        <v>175.65</v>
      </c>
    </row>
    <row r="9" spans="1:2">
      <c r="A9" s="56" t="s">
        <v>179</v>
      </c>
      <c r="B9" s="56">
        <v>178.45</v>
      </c>
    </row>
    <row r="10" spans="1:2">
      <c r="A10" s="56" t="s">
        <v>180</v>
      </c>
      <c r="B10" s="56">
        <v>212.2</v>
      </c>
    </row>
    <row r="11" spans="1:2">
      <c r="A11" s="56" t="s">
        <v>181</v>
      </c>
      <c r="B11" s="56">
        <v>317.39999999999998</v>
      </c>
    </row>
    <row r="12" spans="1:2">
      <c r="A12" s="56" t="s">
        <v>182</v>
      </c>
      <c r="B12" s="56">
        <v>289.3</v>
      </c>
    </row>
    <row r="13" spans="1:2">
      <c r="A13" s="56" t="s">
        <v>183</v>
      </c>
      <c r="B13" s="56">
        <v>319.45</v>
      </c>
    </row>
    <row r="14" spans="1:2">
      <c r="A14" s="56" t="s">
        <v>184</v>
      </c>
      <c r="B14" s="56">
        <v>320.2</v>
      </c>
    </row>
    <row r="15" spans="1:2">
      <c r="A15" s="56" t="s">
        <v>185</v>
      </c>
      <c r="B15" s="56">
        <v>343.15</v>
      </c>
    </row>
    <row r="16" spans="1:2">
      <c r="A16" s="56" t="s">
        <v>186</v>
      </c>
      <c r="B16" s="56">
        <v>329.55</v>
      </c>
    </row>
    <row r="17" spans="1:2">
      <c r="A17" s="56" t="s">
        <v>187</v>
      </c>
      <c r="B17" s="56">
        <v>423.5</v>
      </c>
    </row>
    <row r="18" spans="1:2">
      <c r="A18" s="56" t="s">
        <v>188</v>
      </c>
      <c r="B18" s="56">
        <v>486.55</v>
      </c>
    </row>
    <row r="19" spans="1:2">
      <c r="A19" s="56" t="s">
        <v>189</v>
      </c>
      <c r="B19" s="56">
        <v>537</v>
      </c>
    </row>
    <row r="20" spans="1:2">
      <c r="A20" s="56" t="s">
        <v>190</v>
      </c>
      <c r="B20" s="56">
        <v>533.79999999999995</v>
      </c>
    </row>
    <row r="21" spans="1:2">
      <c r="A21" s="56" t="s">
        <v>191</v>
      </c>
      <c r="B21" s="56">
        <v>654.6</v>
      </c>
    </row>
    <row r="22" spans="1:2">
      <c r="A22" s="56" t="s">
        <v>192</v>
      </c>
      <c r="B22" s="56">
        <v>704.05</v>
      </c>
    </row>
    <row r="23" spans="1:2">
      <c r="A23" s="56" t="s">
        <v>193</v>
      </c>
      <c r="B23" s="56">
        <v>761.05</v>
      </c>
    </row>
    <row r="24" spans="1:2">
      <c r="A24" s="56" t="s">
        <v>194</v>
      </c>
      <c r="B24" s="56">
        <v>801.25</v>
      </c>
    </row>
    <row r="25" spans="1:2">
      <c r="A25" s="56" t="s">
        <v>195</v>
      </c>
      <c r="B25" s="56">
        <v>722.35</v>
      </c>
    </row>
    <row r="26" spans="1:2">
      <c r="A26" s="56" t="s">
        <v>196</v>
      </c>
      <c r="B26" s="56">
        <v>50.2</v>
      </c>
    </row>
    <row r="27" spans="1:2">
      <c r="A27" s="56" t="s">
        <v>197</v>
      </c>
      <c r="B27" s="56">
        <v>40.1</v>
      </c>
    </row>
    <row r="28" spans="1:2">
      <c r="A28" s="56" t="s">
        <v>198</v>
      </c>
      <c r="B28" s="56">
        <v>44.95</v>
      </c>
    </row>
    <row r="29" spans="1:2">
      <c r="A29" s="56" t="s">
        <v>199</v>
      </c>
      <c r="B29" s="56">
        <v>47.75</v>
      </c>
    </row>
    <row r="30" spans="1:2">
      <c r="A30" s="56" t="s">
        <v>200</v>
      </c>
      <c r="B30" s="56">
        <v>34.4</v>
      </c>
    </row>
    <row r="31" spans="1:2">
      <c r="A31" s="56" t="s">
        <v>201</v>
      </c>
      <c r="B31" s="56">
        <v>39.4</v>
      </c>
    </row>
    <row r="32" spans="1:2">
      <c r="A32" s="56" t="s">
        <v>202</v>
      </c>
      <c r="B32" s="56">
        <v>39.65</v>
      </c>
    </row>
    <row r="33" spans="1:2">
      <c r="A33" s="56" t="s">
        <v>203</v>
      </c>
      <c r="B33" s="56">
        <v>26.5</v>
      </c>
    </row>
    <row r="34" spans="1:2">
      <c r="A34" s="56" t="s">
        <v>204</v>
      </c>
      <c r="B34" s="56">
        <v>11</v>
      </c>
    </row>
    <row r="35" spans="1:2">
      <c r="A35" s="56" t="s">
        <v>205</v>
      </c>
      <c r="B35" s="56">
        <v>16.559999999999999</v>
      </c>
    </row>
    <row r="36" spans="1:2">
      <c r="A36" s="56" t="s">
        <v>206</v>
      </c>
      <c r="B36" s="56">
        <v>22.25</v>
      </c>
    </row>
    <row r="37" spans="1:2">
      <c r="A37" s="56" t="s">
        <v>207</v>
      </c>
      <c r="B37" s="56">
        <v>18.8</v>
      </c>
    </row>
    <row r="38" spans="1:2">
      <c r="A38" s="56" t="s">
        <v>208</v>
      </c>
      <c r="B38" s="56">
        <v>20.05</v>
      </c>
    </row>
    <row r="39" spans="1:2">
      <c r="A39" s="56" t="s">
        <v>209</v>
      </c>
      <c r="B39" s="56">
        <v>23.35</v>
      </c>
    </row>
    <row r="40" spans="1:2">
      <c r="A40" s="56" t="s">
        <v>210</v>
      </c>
      <c r="B40" s="56">
        <v>27.95</v>
      </c>
    </row>
    <row r="41" spans="1:2">
      <c r="A41" s="56" t="s">
        <v>211</v>
      </c>
      <c r="B41" s="56">
        <v>45.65</v>
      </c>
    </row>
    <row r="42" spans="1:2">
      <c r="A42" s="56" t="s">
        <v>212</v>
      </c>
      <c r="B42" s="56">
        <v>40.6</v>
      </c>
    </row>
    <row r="43" spans="1:2">
      <c r="A43" s="56" t="s">
        <v>213</v>
      </c>
      <c r="B43" s="56">
        <v>43.4</v>
      </c>
    </row>
    <row r="44" spans="1:2">
      <c r="A44" s="56" t="s">
        <v>214</v>
      </c>
      <c r="B44" s="56">
        <v>48.1</v>
      </c>
    </row>
    <row r="45" spans="1:2">
      <c r="A45" s="56" t="s">
        <v>215</v>
      </c>
      <c r="B45" s="56">
        <v>46.45</v>
      </c>
    </row>
    <row r="46" spans="1:2">
      <c r="A46" s="56" t="s">
        <v>216</v>
      </c>
      <c r="B46" s="56">
        <v>44.45</v>
      </c>
    </row>
    <row r="47" spans="1:2">
      <c r="A47" s="56" t="s">
        <v>217</v>
      </c>
      <c r="B47" s="56">
        <v>50.9</v>
      </c>
    </row>
    <row r="48" spans="1:2">
      <c r="A48" s="56" t="s">
        <v>218</v>
      </c>
      <c r="B48" s="56">
        <v>46.55</v>
      </c>
    </row>
    <row r="49" spans="1:1">
      <c r="A49" s="57"/>
    </row>
    <row r="50" spans="1:1">
      <c r="A50" s="57"/>
    </row>
    <row r="51" spans="1:1">
      <c r="A51" s="57"/>
    </row>
    <row r="52" spans="1:1">
      <c r="A52" s="57"/>
    </row>
    <row r="53" spans="1:1">
      <c r="A53" s="57"/>
    </row>
    <row r="54" spans="1:1">
      <c r="A54" s="57"/>
    </row>
    <row r="55" spans="1:1">
      <c r="A55" s="57"/>
    </row>
    <row r="56" spans="1:1">
      <c r="A56" s="57"/>
    </row>
    <row r="57" spans="1:1">
      <c r="A57" s="57"/>
    </row>
    <row r="58" spans="1:1">
      <c r="A58" s="57"/>
    </row>
    <row r="59" spans="1:1">
      <c r="A59" s="57"/>
    </row>
    <row r="60" spans="1:1">
      <c r="A60" s="57"/>
    </row>
    <row r="61" spans="1:1">
      <c r="A61" s="57"/>
    </row>
    <row r="62" spans="1:1">
      <c r="A62" s="57"/>
    </row>
    <row r="63" spans="1:1">
      <c r="A63" s="57"/>
    </row>
    <row r="64" spans="1:1">
      <c r="A64" s="57"/>
    </row>
    <row r="65" spans="1:1">
      <c r="A65" s="57"/>
    </row>
    <row r="66" spans="1:1">
      <c r="A66" s="57"/>
    </row>
    <row r="67" spans="1:1">
      <c r="A67" s="57"/>
    </row>
    <row r="68" spans="1:1">
      <c r="A68" s="57"/>
    </row>
    <row r="69" spans="1:1">
      <c r="A69" s="57"/>
    </row>
    <row r="70" spans="1:1">
      <c r="A70" s="57"/>
    </row>
    <row r="71" spans="1:1">
      <c r="A71" s="57"/>
    </row>
    <row r="72" spans="1:1">
      <c r="A72" s="57"/>
    </row>
    <row r="73" spans="1:1">
      <c r="A73" s="57"/>
    </row>
    <row r="74" spans="1:1">
      <c r="A74" s="57"/>
    </row>
    <row r="75" spans="1:1">
      <c r="A75" s="57"/>
    </row>
    <row r="76" spans="1:1">
      <c r="A76" s="57"/>
    </row>
    <row r="77" spans="1:1">
      <c r="A77" s="57"/>
    </row>
    <row r="78" spans="1:1">
      <c r="A78" s="57"/>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B93"/>
  <sheetViews>
    <sheetView workbookViewId="0">
      <selection activeCell="A2" sqref="A2"/>
    </sheetView>
  </sheetViews>
  <sheetFormatPr defaultRowHeight="15"/>
  <cols>
    <col min="1" max="1" width="9.140625" style="46"/>
    <col min="2" max="2" width="10.7109375" style="46" bestFit="1" customWidth="1"/>
    <col min="3" max="16384" width="9.140625" style="46"/>
  </cols>
  <sheetData>
    <row r="1" spans="1:2">
      <c r="A1" s="46" t="s">
        <v>46</v>
      </c>
      <c r="B1" s="46" t="s">
        <v>48</v>
      </c>
    </row>
    <row r="2" spans="1:2">
      <c r="A2" s="46" t="s">
        <v>157</v>
      </c>
      <c r="B2" s="46">
        <v>79.150000000000006</v>
      </c>
    </row>
    <row r="3" spans="1:2">
      <c r="A3" s="46" t="s">
        <v>158</v>
      </c>
      <c r="B3" s="46">
        <v>87.35</v>
      </c>
    </row>
    <row r="4" spans="1:2">
      <c r="A4" s="46" t="s">
        <v>159</v>
      </c>
      <c r="B4" s="46">
        <v>86.4</v>
      </c>
    </row>
    <row r="5" spans="1:2">
      <c r="A5" s="46" t="s">
        <v>160</v>
      </c>
      <c r="B5" s="46">
        <v>93</v>
      </c>
    </row>
    <row r="6" spans="1:2">
      <c r="A6" s="46" t="s">
        <v>161</v>
      </c>
      <c r="B6" s="46">
        <v>85.7</v>
      </c>
    </row>
    <row r="7" spans="1:2">
      <c r="A7" s="46" t="s">
        <v>162</v>
      </c>
      <c r="B7" s="46">
        <v>82.2</v>
      </c>
    </row>
    <row r="8" spans="1:2">
      <c r="A8" s="46" t="s">
        <v>163</v>
      </c>
      <c r="B8" s="46">
        <v>83.45</v>
      </c>
    </row>
    <row r="9" spans="1:2">
      <c r="A9" s="46" t="s">
        <v>164</v>
      </c>
      <c r="B9" s="46">
        <v>83.05</v>
      </c>
    </row>
    <row r="10" spans="1:2">
      <c r="A10" s="46" t="s">
        <v>165</v>
      </c>
      <c r="B10" s="46">
        <v>93.85</v>
      </c>
    </row>
    <row r="11" spans="1:2">
      <c r="A11" s="46" t="s">
        <v>166</v>
      </c>
      <c r="B11" s="46">
        <v>102.05</v>
      </c>
    </row>
    <row r="12" spans="1:2">
      <c r="A12" s="46" t="s">
        <v>167</v>
      </c>
      <c r="B12" s="46">
        <v>106</v>
      </c>
    </row>
    <row r="13" spans="1:2">
      <c r="A13" s="46" t="s">
        <v>168</v>
      </c>
      <c r="B13" s="46">
        <v>97.15</v>
      </c>
    </row>
    <row r="14" spans="1:2">
      <c r="A14" s="46" t="s">
        <v>169</v>
      </c>
      <c r="B14" s="46">
        <v>104.1</v>
      </c>
    </row>
    <row r="15" spans="1:2">
      <c r="A15" s="46" t="s">
        <v>170</v>
      </c>
      <c r="B15" s="46">
        <v>112.1</v>
      </c>
    </row>
    <row r="16" spans="1:2">
      <c r="A16" s="46" t="s">
        <v>171</v>
      </c>
      <c r="B16" s="46">
        <v>114.55</v>
      </c>
    </row>
    <row r="17" spans="1:2">
      <c r="A17" s="46" t="s">
        <v>172</v>
      </c>
      <c r="B17" s="46">
        <v>131.1</v>
      </c>
    </row>
    <row r="18" spans="1:2">
      <c r="A18" s="46" t="s">
        <v>173</v>
      </c>
      <c r="B18" s="46">
        <v>134</v>
      </c>
    </row>
    <row r="19" spans="1:2">
      <c r="A19" s="46" t="s">
        <v>174</v>
      </c>
      <c r="B19" s="46">
        <v>136.05000000000001</v>
      </c>
    </row>
    <row r="20" spans="1:2">
      <c r="A20" s="46" t="s">
        <v>175</v>
      </c>
      <c r="B20" s="46">
        <v>112.25</v>
      </c>
    </row>
    <row r="21" spans="1:2">
      <c r="A21" s="46" t="s">
        <v>176</v>
      </c>
      <c r="B21" s="46">
        <v>111.05</v>
      </c>
    </row>
    <row r="22" spans="1:2">
      <c r="A22" s="46" t="s">
        <v>177</v>
      </c>
      <c r="B22" s="46">
        <v>115.25</v>
      </c>
    </row>
    <row r="23" spans="1:2">
      <c r="A23" s="46" t="s">
        <v>178</v>
      </c>
      <c r="B23" s="46">
        <v>124.2</v>
      </c>
    </row>
    <row r="24" spans="1:2">
      <c r="A24" s="46" t="s">
        <v>179</v>
      </c>
      <c r="B24" s="46">
        <v>130.19999999999999</v>
      </c>
    </row>
    <row r="25" spans="1:2">
      <c r="A25" s="46" t="s">
        <v>180</v>
      </c>
      <c r="B25" s="46">
        <v>129.55000000000001</v>
      </c>
    </row>
    <row r="26" spans="1:2">
      <c r="A26" s="46" t="s">
        <v>181</v>
      </c>
      <c r="B26" s="46">
        <v>147.15</v>
      </c>
    </row>
    <row r="27" spans="1:2">
      <c r="A27" s="46" t="s">
        <v>182</v>
      </c>
      <c r="B27" s="46">
        <v>136.4</v>
      </c>
    </row>
    <row r="28" spans="1:2">
      <c r="A28" s="46" t="s">
        <v>183</v>
      </c>
      <c r="B28" s="46">
        <v>141.94999999999999</v>
      </c>
    </row>
    <row r="29" spans="1:2">
      <c r="A29" s="46" t="s">
        <v>184</v>
      </c>
      <c r="B29" s="46">
        <v>139.94999999999999</v>
      </c>
    </row>
    <row r="30" spans="1:2">
      <c r="A30" s="46" t="s">
        <v>185</v>
      </c>
      <c r="B30" s="46">
        <v>149.75</v>
      </c>
    </row>
    <row r="31" spans="1:2">
      <c r="A31" s="46" t="s">
        <v>186</v>
      </c>
      <c r="B31" s="46">
        <v>159.19999999999999</v>
      </c>
    </row>
    <row r="32" spans="1:2">
      <c r="A32" s="46" t="s">
        <v>187</v>
      </c>
      <c r="B32" s="46">
        <v>158.4</v>
      </c>
    </row>
    <row r="33" spans="1:2">
      <c r="A33" s="46" t="s">
        <v>188</v>
      </c>
      <c r="B33" s="46">
        <v>152.35</v>
      </c>
    </row>
    <row r="34" spans="1:2">
      <c r="A34" s="46" t="s">
        <v>189</v>
      </c>
      <c r="B34" s="46">
        <v>165.65</v>
      </c>
    </row>
    <row r="35" spans="1:2">
      <c r="A35" s="46" t="s">
        <v>190</v>
      </c>
      <c r="B35" s="46">
        <v>173.3</v>
      </c>
    </row>
    <row r="36" spans="1:2">
      <c r="A36" s="46" t="s">
        <v>191</v>
      </c>
      <c r="B36" s="46">
        <v>193.45</v>
      </c>
    </row>
    <row r="37" spans="1:2">
      <c r="A37" s="46" t="s">
        <v>192</v>
      </c>
      <c r="B37" s="46">
        <v>239.4</v>
      </c>
    </row>
    <row r="38" spans="1:2">
      <c r="A38" s="46" t="s">
        <v>193</v>
      </c>
      <c r="B38" s="46">
        <v>236.65</v>
      </c>
    </row>
    <row r="39" spans="1:2">
      <c r="A39" s="46" t="s">
        <v>194</v>
      </c>
      <c r="B39" s="46">
        <v>250.05</v>
      </c>
    </row>
    <row r="40" spans="1:2">
      <c r="A40" s="46" t="s">
        <v>195</v>
      </c>
      <c r="B40" s="46">
        <v>197.9</v>
      </c>
    </row>
    <row r="41" spans="1:2">
      <c r="A41" s="46" t="s">
        <v>196</v>
      </c>
      <c r="B41" s="46">
        <v>201.75</v>
      </c>
    </row>
    <row r="42" spans="1:2">
      <c r="A42" s="46" t="s">
        <v>197</v>
      </c>
      <c r="B42" s="46">
        <v>197</v>
      </c>
    </row>
    <row r="43" spans="1:2">
      <c r="A43" s="46" t="s">
        <v>198</v>
      </c>
      <c r="B43" s="46">
        <v>196.75</v>
      </c>
    </row>
    <row r="44" spans="1:2">
      <c r="A44" s="46" t="s">
        <v>199</v>
      </c>
      <c r="B44" s="46">
        <v>172.25</v>
      </c>
    </row>
    <row r="45" spans="1:2">
      <c r="A45" s="46" t="s">
        <v>200</v>
      </c>
      <c r="B45" s="46">
        <v>151.65</v>
      </c>
    </row>
    <row r="46" spans="1:2">
      <c r="A46" s="46" t="s">
        <v>201</v>
      </c>
      <c r="B46" s="46">
        <v>170.45</v>
      </c>
    </row>
    <row r="47" spans="1:2">
      <c r="A47" s="46" t="s">
        <v>202</v>
      </c>
      <c r="B47" s="46">
        <v>175.2</v>
      </c>
    </row>
    <row r="48" spans="1:2">
      <c r="A48" s="46" t="s">
        <v>203</v>
      </c>
      <c r="B48" s="46">
        <v>171.75</v>
      </c>
    </row>
    <row r="49" spans="1:2">
      <c r="A49" s="46" t="s">
        <v>204</v>
      </c>
      <c r="B49" s="46">
        <v>140.55000000000001</v>
      </c>
    </row>
    <row r="50" spans="1:2">
      <c r="A50" s="46" t="s">
        <v>205</v>
      </c>
      <c r="B50" s="46">
        <v>159.6</v>
      </c>
    </row>
    <row r="51" spans="1:2">
      <c r="A51" s="46" t="s">
        <v>206</v>
      </c>
      <c r="B51" s="46">
        <v>181</v>
      </c>
    </row>
    <row r="52" spans="1:2">
      <c r="A52" s="46" t="s">
        <v>207</v>
      </c>
      <c r="B52" s="46">
        <v>189.5</v>
      </c>
    </row>
    <row r="53" spans="1:2">
      <c r="A53" s="46" t="s">
        <v>208</v>
      </c>
      <c r="B53" s="46">
        <v>184.2</v>
      </c>
    </row>
    <row r="54" spans="1:2">
      <c r="A54" s="46" t="s">
        <v>209</v>
      </c>
      <c r="B54" s="46">
        <v>180.2</v>
      </c>
    </row>
    <row r="55" spans="1:2">
      <c r="A55" s="46" t="s">
        <v>210</v>
      </c>
      <c r="B55" s="46">
        <v>190.15</v>
      </c>
    </row>
    <row r="56" spans="1:2">
      <c r="A56" s="46" t="s">
        <v>211</v>
      </c>
      <c r="B56" s="46">
        <v>215.45</v>
      </c>
    </row>
    <row r="57" spans="1:2">
      <c r="A57" s="46" t="s">
        <v>212</v>
      </c>
      <c r="B57" s="46">
        <v>195.05</v>
      </c>
    </row>
    <row r="58" spans="1:2">
      <c r="A58" s="46" t="s">
        <v>213</v>
      </c>
      <c r="B58" s="46">
        <v>215.6</v>
      </c>
    </row>
    <row r="59" spans="1:2">
      <c r="A59" s="46" t="s">
        <v>214</v>
      </c>
      <c r="B59" s="46">
        <v>212.65</v>
      </c>
    </row>
    <row r="60" spans="1:2">
      <c r="A60" s="46" t="s">
        <v>215</v>
      </c>
      <c r="B60" s="46">
        <v>213.7</v>
      </c>
    </row>
    <row r="61" spans="1:2">
      <c r="A61" s="46" t="s">
        <v>216</v>
      </c>
      <c r="B61" s="46">
        <v>211.4</v>
      </c>
    </row>
    <row r="62" spans="1:2">
      <c r="A62" s="46" t="s">
        <v>217</v>
      </c>
      <c r="B62" s="46">
        <v>209.75</v>
      </c>
    </row>
    <row r="63" spans="1:2">
      <c r="A63" s="46" t="s">
        <v>218</v>
      </c>
      <c r="B63" s="46">
        <v>235.7</v>
      </c>
    </row>
    <row r="64" spans="1:2">
      <c r="A64" s="47"/>
    </row>
    <row r="65" spans="1:1">
      <c r="A65" s="47"/>
    </row>
    <row r="66" spans="1:1">
      <c r="A66" s="47"/>
    </row>
    <row r="67" spans="1:1">
      <c r="A67" s="47"/>
    </row>
    <row r="68" spans="1:1">
      <c r="A68" s="47"/>
    </row>
    <row r="69" spans="1:1">
      <c r="A69" s="47"/>
    </row>
    <row r="70" spans="1:1">
      <c r="A70" s="47"/>
    </row>
    <row r="71" spans="1:1">
      <c r="A71" s="47"/>
    </row>
    <row r="72" spans="1:1">
      <c r="A72" s="47"/>
    </row>
    <row r="73" spans="1:1">
      <c r="A73" s="47"/>
    </row>
    <row r="74" spans="1:1">
      <c r="A74" s="47"/>
    </row>
    <row r="75" spans="1:1">
      <c r="A75" s="47"/>
    </row>
    <row r="76" spans="1:1">
      <c r="A76" s="47"/>
    </row>
    <row r="77" spans="1:1">
      <c r="A77" s="47"/>
    </row>
    <row r="78" spans="1:1">
      <c r="A78" s="47"/>
    </row>
    <row r="79" spans="1:1">
      <c r="A79" s="47"/>
    </row>
    <row r="80" spans="1:1">
      <c r="A80" s="47"/>
    </row>
    <row r="81" spans="1:1">
      <c r="A81" s="47"/>
    </row>
    <row r="82" spans="1:1">
      <c r="A82" s="47"/>
    </row>
    <row r="83" spans="1:1">
      <c r="A83" s="47"/>
    </row>
    <row r="84" spans="1:1">
      <c r="A84" s="47"/>
    </row>
    <row r="85" spans="1:1">
      <c r="A85" s="47"/>
    </row>
    <row r="86" spans="1:1">
      <c r="A86" s="47"/>
    </row>
    <row r="87" spans="1:1">
      <c r="A87" s="47"/>
    </row>
    <row r="88" spans="1:1">
      <c r="A88" s="47"/>
    </row>
    <row r="89" spans="1:1">
      <c r="A89" s="47"/>
    </row>
    <row r="90" spans="1:1">
      <c r="A90" s="47"/>
    </row>
    <row r="91" spans="1:1">
      <c r="A91" s="47"/>
    </row>
    <row r="92" spans="1:1">
      <c r="A92" s="47"/>
    </row>
    <row r="93" spans="1:1">
      <c r="A93" s="4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WACC</vt:lpstr>
      <vt:lpstr>Beta_Company List</vt:lpstr>
      <vt:lpstr>Beta Calculation</vt:lpstr>
      <vt:lpstr>BSE SENSEX</vt:lpstr>
      <vt:lpstr>CESC Ltd.</vt:lpstr>
      <vt:lpstr>GIPCL</vt:lpstr>
      <vt:lpstr>Neyveli Lignite</vt:lpstr>
      <vt:lpstr>GVK</vt:lpstr>
      <vt:lpstr>NTPC</vt:lpstr>
      <vt:lpstr>JP Power Venture</vt:lpstr>
      <vt:lpstr>Tata Power</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jaydipchudasama</dc:creator>
  <cp:lastModifiedBy>220265</cp:lastModifiedBy>
  <cp:lastPrinted>2012-07-18T05:00:55Z</cp:lastPrinted>
  <dcterms:created xsi:type="dcterms:W3CDTF">2012-07-13T09:24:46Z</dcterms:created>
  <dcterms:modified xsi:type="dcterms:W3CDTF">2012-10-31T11:10:33Z</dcterms:modified>
</cp:coreProperties>
</file>