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80" windowWidth="12120" windowHeight="9120" activeTab="1"/>
  </bookViews>
  <sheets>
    <sheet name="BEF calculation" sheetId="2" r:id="rId1"/>
    <sheet name="CER estimations" sheetId="1" r:id="rId2"/>
  </sheets>
  <calcPr calcId="125725"/>
</workbook>
</file>

<file path=xl/calcChain.xml><?xml version="1.0" encoding="utf-8"?>
<calcChain xmlns="http://schemas.openxmlformats.org/spreadsheetml/2006/main">
  <c r="G25" i="1"/>
  <c r="E12"/>
  <c r="F25"/>
  <c r="E25"/>
  <c r="C14" i="2"/>
  <c r="C28" s="1"/>
  <c r="E9" i="1"/>
  <c r="E14" l="1"/>
  <c r="D21" s="1"/>
  <c r="G21" s="1"/>
  <c r="D20" l="1"/>
  <c r="G20" s="1"/>
  <c r="D19"/>
  <c r="G19" s="1"/>
  <c r="D22"/>
  <c r="G22" s="1"/>
  <c r="D23"/>
  <c r="G23" s="1"/>
  <c r="D24"/>
  <c r="G24" s="1"/>
  <c r="D18"/>
  <c r="G18" l="1"/>
  <c r="D25"/>
</calcChain>
</file>

<file path=xl/sharedStrings.xml><?xml version="1.0" encoding="utf-8"?>
<sst xmlns="http://schemas.openxmlformats.org/spreadsheetml/2006/main" count="62" uniqueCount="56">
  <si>
    <t>No. of turbines</t>
  </si>
  <si>
    <t>Yearly Emission Reductions</t>
  </si>
  <si>
    <t>Estimation of CERs from project</t>
  </si>
  <si>
    <t>Years</t>
  </si>
  <si>
    <t>Reductions over crediting period</t>
  </si>
  <si>
    <t>Year 1</t>
  </si>
  <si>
    <t>Year 2</t>
  </si>
  <si>
    <t>Year 3</t>
  </si>
  <si>
    <t>Year 4</t>
  </si>
  <si>
    <t>Year 5</t>
  </si>
  <si>
    <t>Year 6</t>
  </si>
  <si>
    <t>Year 7</t>
  </si>
  <si>
    <t>Capacity of each WEG</t>
  </si>
  <si>
    <t>MW</t>
  </si>
  <si>
    <t>Total Capacity of the Project</t>
  </si>
  <si>
    <t xml:space="preserve">PLF of the Project </t>
  </si>
  <si>
    <t>Source</t>
  </si>
  <si>
    <t>Units</t>
  </si>
  <si>
    <t>Value</t>
  </si>
  <si>
    <t>Item</t>
  </si>
  <si>
    <t xml:space="preserve">Total Generation </t>
  </si>
  <si>
    <t xml:space="preserve">Baseline Emission factor of grid </t>
  </si>
  <si>
    <t>%</t>
  </si>
  <si>
    <t>2006-07</t>
  </si>
  <si>
    <t>2007-08</t>
  </si>
  <si>
    <t>OM</t>
  </si>
  <si>
    <t>2008-09</t>
  </si>
  <si>
    <t>BM</t>
  </si>
  <si>
    <t>Weights for calculating Combined Margin</t>
  </si>
  <si>
    <t>CENTRAL ELECTRICITY AUTHORITY: CO2 BASELINE DATABASE</t>
  </si>
  <si>
    <t xml:space="preserve">VERSION </t>
  </si>
  <si>
    <t>DATE</t>
  </si>
  <si>
    <t>Simple Operating Margin, tCO2/MWh (incl. Imports)</t>
  </si>
  <si>
    <t>Build Margin, tCO2/MWh (not adjusted for imports)</t>
  </si>
  <si>
    <t>BM, tCO2/MWh</t>
  </si>
  <si>
    <t>Baseline Emission Factor, tCO2/MWh (Combined Margin)</t>
  </si>
  <si>
    <t>GRID</t>
  </si>
  <si>
    <t>Weighted Average Simple OM, tCO2/MWh</t>
  </si>
  <si>
    <r>
      <t>tCO</t>
    </r>
    <r>
      <rPr>
        <vertAlign val="subscript"/>
        <sz val="9"/>
        <rFont val="Arial"/>
        <family val="2"/>
      </rPr>
      <t>2</t>
    </r>
  </si>
  <si>
    <r>
      <t>Estimation of Baseline Emissions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</si>
  <si>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r>
      <t>Estimation of Project Emissions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</si>
  <si>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r>
      <t>Estimation of Leakage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</si>
  <si>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r>
      <t>Estimation of Emission Reductions (tCO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)</t>
    </r>
  </si>
  <si>
    <t>Calculated</t>
  </si>
  <si>
    <r>
      <t>tCO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/GWh</t>
    </r>
  </si>
  <si>
    <t>NEWNE</t>
  </si>
  <si>
    <t>TOTAL</t>
  </si>
  <si>
    <t>GWh</t>
  </si>
  <si>
    <t xml:space="preserve">Net Generation, GWh </t>
  </si>
  <si>
    <t>Simple OM, tCO2/MWh (incl. Imports)</t>
  </si>
  <si>
    <t>As per third party DPR, available at the time of investment decision</t>
  </si>
  <si>
    <t>As per TEC approval, available at the time of investment decision</t>
  </si>
  <si>
    <t>As per HPERC tariff order dated 18 December 2007, applicable at the time of investment decision</t>
  </si>
  <si>
    <t>Auxillary consumption &amp; Transformation losses</t>
  </si>
  <si>
    <t xml:space="preserve">http://www.cea.nic.in/reports/planning/cdm_co2/database_publishing_ver5.zip   </t>
  </si>
  <si>
    <r>
      <t>CEA 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 database, version 05 (November 2009)</t>
    </r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</si>
</sst>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"/>
    <numFmt numFmtId="165" formatCode="0.0000"/>
    <numFmt numFmtId="166" formatCode="#,##0.00000"/>
    <numFmt numFmtId="167" formatCode="#,##0.000000"/>
    <numFmt numFmtId="168" formatCode="#,##0.0000000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bscript"/>
      <sz val="9"/>
      <name val="Arial"/>
      <family val="2"/>
    </font>
    <font>
      <b/>
      <vertAlign val="subscript"/>
      <sz val="9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/>
    <xf numFmtId="4" fontId="3" fillId="0" borderId="0" xfId="0" applyNumberFormat="1" applyFont="1"/>
    <xf numFmtId="9" fontId="3" fillId="0" borderId="0" xfId="0" applyNumberFormat="1" applyFont="1"/>
    <xf numFmtId="0" fontId="4" fillId="0" borderId="0" xfId="0" applyFont="1"/>
    <xf numFmtId="4" fontId="3" fillId="0" borderId="0" xfId="0" applyNumberFormat="1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1" fontId="5" fillId="0" borderId="1" xfId="0" applyNumberFormat="1" applyFont="1" applyBorder="1" applyAlignment="1">
      <alignment horizontal="center"/>
    </xf>
    <xf numFmtId="43" fontId="5" fillId="0" borderId="0" xfId="1" applyFont="1"/>
    <xf numFmtId="9" fontId="5" fillId="0" borderId="0" xfId="0" applyNumberFormat="1" applyFont="1"/>
    <xf numFmtId="43" fontId="5" fillId="0" borderId="0" xfId="0" applyNumberFormat="1" applyFont="1"/>
    <xf numFmtId="0" fontId="5" fillId="0" borderId="0" xfId="0" applyFont="1" applyBorder="1"/>
    <xf numFmtId="4" fontId="4" fillId="0" borderId="2" xfId="0" applyNumberFormat="1" applyFont="1" applyBorder="1" applyAlignment="1">
      <alignment horizontal="center"/>
    </xf>
    <xf numFmtId="0" fontId="5" fillId="0" borderId="2" xfId="0" applyFont="1" applyBorder="1"/>
    <xf numFmtId="4" fontId="3" fillId="0" borderId="2" xfId="0" applyNumberFormat="1" applyFont="1" applyBorder="1"/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0" fontId="6" fillId="0" borderId="0" xfId="0" applyFont="1" applyBorder="1" applyAlignment="1">
      <alignment horizontal="right"/>
    </xf>
    <xf numFmtId="166" fontId="3" fillId="0" borderId="0" xfId="0" applyNumberFormat="1" applyFont="1" applyBorder="1" applyAlignment="1">
      <alignment horizontal="center"/>
    </xf>
    <xf numFmtId="0" fontId="4" fillId="0" borderId="0" xfId="0" applyFont="1" applyBorder="1"/>
    <xf numFmtId="17" fontId="4" fillId="0" borderId="0" xfId="0" applyNumberFormat="1" applyFont="1" applyFill="1" applyBorder="1" applyAlignment="1">
      <alignment horizontal="right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right"/>
    </xf>
    <xf numFmtId="17" fontId="4" fillId="0" borderId="1" xfId="0" quotePrefix="1" applyNumberFormat="1" applyFont="1" applyFill="1" applyBorder="1" applyAlignment="1">
      <alignment horizontal="right"/>
    </xf>
    <xf numFmtId="17" fontId="4" fillId="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165" fontId="3" fillId="2" borderId="5" xfId="0" applyNumberFormat="1" applyFont="1" applyFill="1" applyBorder="1"/>
    <xf numFmtId="0" fontId="5" fillId="0" borderId="4" xfId="0" applyFont="1" applyBorder="1"/>
    <xf numFmtId="3" fontId="5" fillId="0" borderId="7" xfId="0" applyNumberFormat="1" applyFont="1" applyFill="1" applyBorder="1" applyAlignment="1">
      <alignment horizontal="right"/>
    </xf>
    <xf numFmtId="3" fontId="5" fillId="3" borderId="6" xfId="0" applyNumberFormat="1" applyFont="1" applyFill="1" applyBorder="1" applyAlignment="1">
      <alignment horizontal="right"/>
    </xf>
    <xf numFmtId="3" fontId="5" fillId="3" borderId="8" xfId="0" applyNumberFormat="1" applyFont="1" applyFill="1" applyBorder="1" applyAlignment="1">
      <alignment horizontal="right"/>
    </xf>
    <xf numFmtId="4" fontId="4" fillId="0" borderId="9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167" fontId="5" fillId="3" borderId="14" xfId="0" applyNumberFormat="1" applyFont="1" applyFill="1" applyBorder="1" applyAlignment="1">
      <alignment horizontal="right"/>
    </xf>
    <xf numFmtId="1" fontId="5" fillId="0" borderId="1" xfId="0" applyNumberFormat="1" applyFont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/>
    </xf>
    <xf numFmtId="166" fontId="5" fillId="3" borderId="12" xfId="0" applyNumberFormat="1" applyFont="1" applyFill="1" applyBorder="1" applyAlignment="1">
      <alignment horizontal="right"/>
    </xf>
    <xf numFmtId="168" fontId="5" fillId="3" borderId="13" xfId="0" applyNumberFormat="1" applyFont="1" applyFill="1" applyBorder="1" applyAlignment="1">
      <alignment horizontal="right"/>
    </xf>
    <xf numFmtId="167" fontId="3" fillId="0" borderId="0" xfId="0" applyNumberFormat="1" applyFont="1"/>
    <xf numFmtId="165" fontId="5" fillId="0" borderId="1" xfId="2" applyNumberFormat="1" applyFont="1" applyBorder="1" applyAlignment="1">
      <alignment horizontal="right" vertical="center" wrapText="1"/>
    </xf>
    <xf numFmtId="0" fontId="3" fillId="0" borderId="4" xfId="0" applyFont="1" applyBorder="1"/>
    <xf numFmtId="0" fontId="10" fillId="0" borderId="0" xfId="3" applyAlignment="1" applyProtection="1"/>
    <xf numFmtId="10" fontId="5" fillId="0" borderId="1" xfId="0" applyNumberFormat="1" applyFont="1" applyFill="1" applyBorder="1" applyAlignment="1">
      <alignment horizontal="right" vertical="center" wrapText="1"/>
    </xf>
    <xf numFmtId="1" fontId="5" fillId="0" borderId="0" xfId="0" applyNumberFormat="1" applyFont="1"/>
    <xf numFmtId="166" fontId="4" fillId="0" borderId="9" xfId="0" applyNumberFormat="1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a.nic.in/reports/planning/cdm_co2/database_publishing_ver5.zi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1"/>
  <sheetViews>
    <sheetView workbookViewId="0">
      <selection activeCell="H1" sqref="H1"/>
    </sheetView>
  </sheetViews>
  <sheetFormatPr defaultRowHeight="12"/>
  <cols>
    <col min="1" max="1" width="9.140625" style="3"/>
    <col min="2" max="2" width="47.85546875" style="3" bestFit="1" customWidth="1"/>
    <col min="3" max="5" width="12.85546875" style="3" bestFit="1" customWidth="1"/>
    <col min="6" max="16384" width="9.140625" style="3"/>
  </cols>
  <sheetData>
    <row r="1" spans="2:11">
      <c r="C1" s="5"/>
      <c r="D1" s="5"/>
      <c r="E1" s="5"/>
      <c r="F1" s="4"/>
    </row>
    <row r="2" spans="2:11" ht="12.75">
      <c r="B2" s="59" t="s">
        <v>29</v>
      </c>
      <c r="C2" s="59"/>
    </row>
    <row r="3" spans="2:11">
      <c r="B3" s="27" t="s">
        <v>30</v>
      </c>
      <c r="C3" s="28">
        <v>5</v>
      </c>
      <c r="D3" s="23"/>
      <c r="E3" s="23"/>
    </row>
    <row r="4" spans="2:11">
      <c r="B4" s="27" t="s">
        <v>31</v>
      </c>
      <c r="C4" s="29">
        <v>40118</v>
      </c>
      <c r="D4" s="23"/>
    </row>
    <row r="5" spans="2:11">
      <c r="B5" s="27" t="s">
        <v>36</v>
      </c>
      <c r="C5" s="30" t="s">
        <v>45</v>
      </c>
      <c r="D5" s="23"/>
    </row>
    <row r="6" spans="2:11">
      <c r="B6" s="25"/>
      <c r="C6" s="26"/>
      <c r="D6" s="23"/>
    </row>
    <row r="7" spans="2:11">
      <c r="B7" s="25"/>
      <c r="C7" s="26"/>
      <c r="D7" s="23"/>
    </row>
    <row r="8" spans="2:11">
      <c r="C8" s="5"/>
      <c r="D8" s="5"/>
      <c r="E8" s="5"/>
      <c r="F8" s="5"/>
    </row>
    <row r="9" spans="2:11">
      <c r="B9" s="7" t="s">
        <v>32</v>
      </c>
      <c r="C9" s="4"/>
      <c r="D9" s="4"/>
      <c r="E9" s="4"/>
      <c r="F9" s="4"/>
    </row>
    <row r="10" spans="2:11" ht="12.75" thickBot="1">
      <c r="B10" s="7"/>
      <c r="C10" s="4"/>
      <c r="D10" s="4"/>
      <c r="E10" s="4"/>
      <c r="F10" s="4"/>
    </row>
    <row r="11" spans="2:11" ht="12.75" thickBot="1">
      <c r="C11" s="42" t="s">
        <v>23</v>
      </c>
      <c r="D11" s="43" t="s">
        <v>24</v>
      </c>
      <c r="E11" s="44" t="s">
        <v>26</v>
      </c>
      <c r="F11" s="4"/>
      <c r="G11" s="50"/>
      <c r="H11" s="50"/>
      <c r="I11" s="50"/>
    </row>
    <row r="12" spans="2:11" ht="12.75" thickBot="1">
      <c r="B12" s="52" t="s">
        <v>49</v>
      </c>
      <c r="C12" s="47">
        <v>1.0084788684167503</v>
      </c>
      <c r="D12" s="48">
        <v>0.99990166962091531</v>
      </c>
      <c r="E12" s="49">
        <v>1.0065529820573504</v>
      </c>
      <c r="F12" s="4"/>
    </row>
    <row r="13" spans="2:11" ht="12.75" thickBot="1">
      <c r="B13" s="52" t="s">
        <v>48</v>
      </c>
      <c r="C13" s="39">
        <v>379470.59776049992</v>
      </c>
      <c r="D13" s="40">
        <v>401641.58597449999</v>
      </c>
      <c r="E13" s="41">
        <v>421802.63289000007</v>
      </c>
      <c r="F13" s="4"/>
    </row>
    <row r="14" spans="2:11" ht="12.75" thickBot="1">
      <c r="B14" s="38" t="s">
        <v>37</v>
      </c>
      <c r="C14" s="56">
        <f>(C13*C12+D13*D12+E13*E12)/(C13+D13+E13)</f>
        <v>1.0049397120228136</v>
      </c>
      <c r="D14" s="57"/>
      <c r="E14" s="58"/>
      <c r="F14" s="4"/>
      <c r="I14" s="4"/>
      <c r="J14" s="4"/>
      <c r="K14" s="4"/>
    </row>
    <row r="15" spans="2:11">
      <c r="B15" s="17"/>
      <c r="C15" s="24"/>
      <c r="D15" s="24"/>
      <c r="E15" s="24"/>
      <c r="F15" s="4"/>
    </row>
    <row r="16" spans="2:11">
      <c r="F16" s="5"/>
    </row>
    <row r="17" spans="2:6">
      <c r="B17" s="7" t="s">
        <v>33</v>
      </c>
      <c r="C17" s="4"/>
      <c r="D17" s="4"/>
      <c r="E17" s="4"/>
      <c r="F17" s="5"/>
    </row>
    <row r="18" spans="2:6" ht="12.75" thickBot="1">
      <c r="B18" s="7"/>
      <c r="C18" s="4"/>
      <c r="D18" s="4"/>
      <c r="E18" s="4"/>
      <c r="F18" s="5"/>
    </row>
    <row r="19" spans="2:6" ht="12.75" thickBot="1">
      <c r="C19" s="18" t="s">
        <v>26</v>
      </c>
      <c r="D19" s="18"/>
      <c r="F19" s="8"/>
    </row>
    <row r="20" spans="2:6" ht="12.75" thickBot="1">
      <c r="B20" s="19" t="s">
        <v>34</v>
      </c>
      <c r="C20" s="3">
        <v>0.67518102788444401</v>
      </c>
      <c r="D20" s="45"/>
    </row>
    <row r="22" spans="2:6" ht="12.75" thickBot="1">
      <c r="C22" s="5"/>
    </row>
    <row r="23" spans="2:6" ht="12.75" thickBot="1">
      <c r="C23" s="21" t="s">
        <v>25</v>
      </c>
      <c r="D23" s="21" t="s">
        <v>27</v>
      </c>
    </row>
    <row r="24" spans="2:6" ht="12.75" thickBot="1">
      <c r="B24" s="22" t="s">
        <v>28</v>
      </c>
      <c r="C24" s="20">
        <v>0.5</v>
      </c>
      <c r="D24" s="20">
        <v>0.5</v>
      </c>
    </row>
    <row r="25" spans="2:6">
      <c r="B25" s="7"/>
      <c r="C25" s="7"/>
      <c r="D25" s="6"/>
      <c r="E25" s="6"/>
    </row>
    <row r="26" spans="2:6" ht="12.75" thickBot="1">
      <c r="B26" s="7"/>
      <c r="C26" s="7"/>
      <c r="D26" s="6"/>
      <c r="E26" s="6"/>
    </row>
    <row r="27" spans="2:6" ht="12.75" thickBot="1">
      <c r="C27" s="18" t="s">
        <v>26</v>
      </c>
    </row>
    <row r="28" spans="2:6" ht="12.75" thickBot="1">
      <c r="B28" s="22" t="s">
        <v>35</v>
      </c>
      <c r="C28" s="37">
        <f>($C$24*C14)+($D$24*C20)</f>
        <v>0.84006036995362887</v>
      </c>
    </row>
    <row r="31" spans="2:6" ht="12.75">
      <c r="B31" s="53" t="s">
        <v>54</v>
      </c>
    </row>
  </sheetData>
  <mergeCells count="2">
    <mergeCell ref="C14:E14"/>
    <mergeCell ref="B2:C2"/>
  </mergeCells>
  <phoneticPr fontId="2" type="noConversion"/>
  <hyperlinks>
    <hyperlink ref="B31" r:id="rId1"/>
  </hyperlinks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3:I38"/>
  <sheetViews>
    <sheetView tabSelected="1" workbookViewId="0">
      <selection activeCell="K11" sqref="K11"/>
    </sheetView>
  </sheetViews>
  <sheetFormatPr defaultRowHeight="12"/>
  <cols>
    <col min="1" max="1" width="4.7109375" style="9" customWidth="1"/>
    <col min="2" max="2" width="5.28515625" style="9" customWidth="1"/>
    <col min="3" max="3" width="19.42578125" style="9" customWidth="1"/>
    <col min="4" max="4" width="19.28515625" style="9" customWidth="1"/>
    <col min="5" max="5" width="17.85546875" style="9" customWidth="1"/>
    <col min="6" max="6" width="27.7109375" style="9" customWidth="1"/>
    <col min="7" max="7" width="24.7109375" style="9" customWidth="1"/>
    <col min="8" max="8" width="11.140625" style="9" customWidth="1"/>
    <col min="9" max="16384" width="9.140625" style="9"/>
  </cols>
  <sheetData>
    <row r="3" spans="2:7">
      <c r="C3" s="60" t="s">
        <v>2</v>
      </c>
      <c r="D3" s="60"/>
      <c r="E3" s="60"/>
    </row>
    <row r="4" spans="2:7" s="7" customFormat="1">
      <c r="C4" s="60"/>
      <c r="D4" s="60"/>
      <c r="E4" s="60"/>
    </row>
    <row r="6" spans="2:7" s="10" customFormat="1">
      <c r="C6" s="1" t="s">
        <v>19</v>
      </c>
      <c r="D6" s="1" t="s">
        <v>17</v>
      </c>
      <c r="E6" s="1" t="s">
        <v>18</v>
      </c>
      <c r="F6" s="61" t="s">
        <v>16</v>
      </c>
      <c r="G6" s="61"/>
    </row>
    <row r="7" spans="2:7" ht="26.25" customHeight="1">
      <c r="B7" s="11"/>
      <c r="C7" s="32" t="s">
        <v>12</v>
      </c>
      <c r="D7" s="33" t="s">
        <v>13</v>
      </c>
      <c r="E7" s="35">
        <v>2.4</v>
      </c>
      <c r="F7" s="62" t="s">
        <v>51</v>
      </c>
      <c r="G7" s="62"/>
    </row>
    <row r="8" spans="2:7" ht="20.25" customHeight="1">
      <c r="B8" s="11"/>
      <c r="C8" s="32" t="s">
        <v>0</v>
      </c>
      <c r="D8" s="33"/>
      <c r="E8" s="35">
        <v>2</v>
      </c>
      <c r="F8" s="62"/>
      <c r="G8" s="62"/>
    </row>
    <row r="9" spans="2:7" ht="24">
      <c r="B9" s="11"/>
      <c r="C9" s="32" t="s">
        <v>14</v>
      </c>
      <c r="D9" s="34" t="s">
        <v>13</v>
      </c>
      <c r="E9" s="35">
        <f>(E7*E8)</f>
        <v>4.8</v>
      </c>
      <c r="F9" s="62" t="s">
        <v>43</v>
      </c>
      <c r="G9" s="62"/>
    </row>
    <row r="10" spans="2:7" ht="24" customHeight="1">
      <c r="C10" s="32" t="s">
        <v>15</v>
      </c>
      <c r="D10" s="33" t="s">
        <v>22</v>
      </c>
      <c r="E10" s="54">
        <v>0.50370000000000004</v>
      </c>
      <c r="F10" s="62" t="s">
        <v>50</v>
      </c>
      <c r="G10" s="62"/>
    </row>
    <row r="11" spans="2:7" ht="36">
      <c r="C11" s="32" t="s">
        <v>53</v>
      </c>
      <c r="D11" s="33" t="s">
        <v>22</v>
      </c>
      <c r="E11" s="54">
        <v>0.01</v>
      </c>
      <c r="F11" s="62" t="s">
        <v>52</v>
      </c>
      <c r="G11" s="62"/>
    </row>
    <row r="12" spans="2:7">
      <c r="C12" s="32" t="s">
        <v>20</v>
      </c>
      <c r="D12" s="33" t="s">
        <v>47</v>
      </c>
      <c r="E12" s="51">
        <f>E9*E10*24*365*(1-E11)/1000</f>
        <v>20.967781824000003</v>
      </c>
      <c r="F12" s="62" t="s">
        <v>43</v>
      </c>
      <c r="G12" s="62"/>
    </row>
    <row r="13" spans="2:7" ht="25.5" customHeight="1">
      <c r="C13" s="32" t="s">
        <v>21</v>
      </c>
      <c r="D13" s="33" t="s">
        <v>44</v>
      </c>
      <c r="E13" s="46">
        <v>840</v>
      </c>
      <c r="F13" s="62" t="s">
        <v>55</v>
      </c>
      <c r="G13" s="62"/>
    </row>
    <row r="14" spans="2:7" ht="24">
      <c r="C14" s="32" t="s">
        <v>1</v>
      </c>
      <c r="D14" s="33" t="s">
        <v>38</v>
      </c>
      <c r="E14" s="36">
        <f>E12*E13</f>
        <v>17612.936732160004</v>
      </c>
      <c r="F14" s="62" t="s">
        <v>43</v>
      </c>
      <c r="G14" s="62"/>
    </row>
    <row r="16" spans="2:7">
      <c r="C16" s="7" t="s">
        <v>4</v>
      </c>
    </row>
    <row r="17" spans="3:9" ht="29.25" customHeight="1">
      <c r="C17" s="31" t="s">
        <v>3</v>
      </c>
      <c r="D17" s="31" t="s">
        <v>39</v>
      </c>
      <c r="E17" s="31" t="s">
        <v>40</v>
      </c>
      <c r="F17" s="31" t="s">
        <v>41</v>
      </c>
      <c r="G17" s="31" t="s">
        <v>42</v>
      </c>
      <c r="H17" s="12"/>
      <c r="I17" s="12"/>
    </row>
    <row r="18" spans="3:9">
      <c r="C18" s="2" t="s">
        <v>5</v>
      </c>
      <c r="D18" s="13">
        <f>E14</f>
        <v>17612.936732160004</v>
      </c>
      <c r="E18" s="2">
        <v>0</v>
      </c>
      <c r="F18" s="2">
        <v>0</v>
      </c>
      <c r="G18" s="13">
        <f>D18-E18-F18</f>
        <v>17612.936732160004</v>
      </c>
    </row>
    <row r="19" spans="3:9">
      <c r="C19" s="2" t="s">
        <v>6</v>
      </c>
      <c r="D19" s="13">
        <f>E14</f>
        <v>17612.936732160004</v>
      </c>
      <c r="E19" s="2">
        <v>0</v>
      </c>
      <c r="F19" s="2">
        <v>0</v>
      </c>
      <c r="G19" s="13">
        <f t="shared" ref="G19:G24" si="0">D19-E19-F19</f>
        <v>17612.936732160004</v>
      </c>
    </row>
    <row r="20" spans="3:9">
      <c r="C20" s="2" t="s">
        <v>7</v>
      </c>
      <c r="D20" s="13">
        <f>E14</f>
        <v>17612.936732160004</v>
      </c>
      <c r="E20" s="2">
        <v>0</v>
      </c>
      <c r="F20" s="2">
        <v>0</v>
      </c>
      <c r="G20" s="13">
        <f t="shared" si="0"/>
        <v>17612.936732160004</v>
      </c>
    </row>
    <row r="21" spans="3:9">
      <c r="C21" s="2" t="s">
        <v>8</v>
      </c>
      <c r="D21" s="13">
        <f>E14</f>
        <v>17612.936732160004</v>
      </c>
      <c r="E21" s="2">
        <v>0</v>
      </c>
      <c r="F21" s="2">
        <v>0</v>
      </c>
      <c r="G21" s="13">
        <f t="shared" si="0"/>
        <v>17612.936732160004</v>
      </c>
    </row>
    <row r="22" spans="3:9">
      <c r="C22" s="2" t="s">
        <v>9</v>
      </c>
      <c r="D22" s="13">
        <f>E14</f>
        <v>17612.936732160004</v>
      </c>
      <c r="E22" s="2">
        <v>0</v>
      </c>
      <c r="F22" s="2">
        <v>0</v>
      </c>
      <c r="G22" s="13">
        <f t="shared" si="0"/>
        <v>17612.936732160004</v>
      </c>
    </row>
    <row r="23" spans="3:9">
      <c r="C23" s="2" t="s">
        <v>10</v>
      </c>
      <c r="D23" s="13">
        <f>E14</f>
        <v>17612.936732160004</v>
      </c>
      <c r="E23" s="2">
        <v>0</v>
      </c>
      <c r="F23" s="2">
        <v>0</v>
      </c>
      <c r="G23" s="13">
        <f t="shared" si="0"/>
        <v>17612.936732160004</v>
      </c>
    </row>
    <row r="24" spans="3:9">
      <c r="C24" s="2" t="s">
        <v>11</v>
      </c>
      <c r="D24" s="13">
        <f>E14</f>
        <v>17612.936732160004</v>
      </c>
      <c r="E24" s="2">
        <v>0</v>
      </c>
      <c r="F24" s="2">
        <v>0</v>
      </c>
      <c r="G24" s="13">
        <f t="shared" si="0"/>
        <v>17612.936732160004</v>
      </c>
    </row>
    <row r="25" spans="3:9">
      <c r="C25" s="2" t="s">
        <v>46</v>
      </c>
      <c r="D25" s="13">
        <f>ROUNDDOWN(SUM(D18:D24),0)</f>
        <v>123290</v>
      </c>
      <c r="E25" s="13">
        <f t="shared" ref="E25:F25" si="1">SUM(E18:E24)</f>
        <v>0</v>
      </c>
      <c r="F25" s="13">
        <f t="shared" si="1"/>
        <v>0</v>
      </c>
      <c r="G25" s="13">
        <f>ROUNDDOWN(SUM(G18:G24),0)</f>
        <v>123290</v>
      </c>
      <c r="H25" s="55"/>
    </row>
    <row r="28" spans="3:9">
      <c r="F28" s="14"/>
      <c r="H28" s="15"/>
    </row>
    <row r="29" spans="3:9">
      <c r="F29" s="16"/>
    </row>
    <row r="30" spans="3:9">
      <c r="F30" s="16"/>
    </row>
    <row r="31" spans="3:9">
      <c r="F31" s="16"/>
    </row>
    <row r="32" spans="3:9">
      <c r="F32" s="16"/>
    </row>
    <row r="33" spans="6:6">
      <c r="F33" s="16"/>
    </row>
    <row r="34" spans="6:6">
      <c r="F34" s="16"/>
    </row>
    <row r="35" spans="6:6">
      <c r="F35" s="16"/>
    </row>
    <row r="36" spans="6:6">
      <c r="F36" s="16"/>
    </row>
    <row r="37" spans="6:6">
      <c r="F37" s="16"/>
    </row>
    <row r="38" spans="6:6">
      <c r="F38" s="16"/>
    </row>
  </sheetData>
  <mergeCells count="10">
    <mergeCell ref="F10:G10"/>
    <mergeCell ref="F11:G11"/>
    <mergeCell ref="F12:G12"/>
    <mergeCell ref="F13:G13"/>
    <mergeCell ref="F14:G14"/>
    <mergeCell ref="C4:E4"/>
    <mergeCell ref="C3:E3"/>
    <mergeCell ref="F7:G8"/>
    <mergeCell ref="F9:G9"/>
    <mergeCell ref="F6:G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BEF calculation</vt:lpstr>
      <vt:lpstr>CER estimations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Anjan Katna</dc:creator>
  <cp:lastModifiedBy>PC1</cp:lastModifiedBy>
  <dcterms:created xsi:type="dcterms:W3CDTF">1996-10-14T23:33:28Z</dcterms:created>
  <dcterms:modified xsi:type="dcterms:W3CDTF">2012-12-21T15:43:17Z</dcterms:modified>
</cp:coreProperties>
</file>